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dmendozc\OneDrive - Agencia Federal de Aviación Civil\Dropbox\AFAC\Productos\Resumen\2024\03 Marzo\"/>
    </mc:Choice>
  </mc:AlternateContent>
  <xr:revisionPtr revIDLastSave="0" documentId="13_ncr:1_{60F45368-0272-4C8F-92E7-540778420E1C}" xr6:coauthVersionLast="47" xr6:coauthVersionMax="47" xr10:uidLastSave="{00000000-0000-0000-0000-000000000000}"/>
  <bookViews>
    <workbookView xWindow="-120" yWindow="-120" windowWidth="29040" windowHeight="15990" tabRatio="676" xr2:uid="{00000000-000D-0000-FFFF-FFFF00000000}"/>
  </bookViews>
  <sheets>
    <sheet name="Resumen" sheetId="23" r:id="rId1"/>
    <sheet name="VLOSREG" sheetId="11" r:id="rId2"/>
    <sheet name="PAXREG" sheetId="16" r:id="rId3"/>
    <sheet name="CARGREG" sheetId="17" r:id="rId4"/>
    <sheet name="OPREG" sheetId="25" r:id="rId5"/>
    <sheet name="VLOSFLET" sheetId="18" r:id="rId6"/>
    <sheet name="PAXFLET" sheetId="19" r:id="rId7"/>
    <sheet name="CARGFLET" sheetId="20" r:id="rId8"/>
    <sheet name="OPFLET" sheetId="22" r:id="rId9"/>
  </sheets>
  <definedNames>
    <definedName name="_xlnm._FilterDatabase" localSheetId="7" hidden="1">CARGFLET!$J$10:$J$12</definedName>
    <definedName name="_xlnm._FilterDatabase" localSheetId="3" hidden="1">CARGREG!$A$35:$N$84</definedName>
    <definedName name="_xlnm._FilterDatabase" localSheetId="8" hidden="1">OPFLET!$A$9:$H$11</definedName>
    <definedName name="_xlnm._FilterDatabase" localSheetId="4" hidden="1">OPREG!$A$9:$I$92</definedName>
    <definedName name="_xlnm._FilterDatabase" localSheetId="6" hidden="1">PAXFLET!$A$9:$N$16</definedName>
    <definedName name="_xlnm._FilterDatabase" localSheetId="2" hidden="1">PAXREG!$A$34:$N$94</definedName>
    <definedName name="_xlnm._FilterDatabase" localSheetId="0" hidden="1">Resumen!$B$29:$Q$154</definedName>
    <definedName name="_xlnm._FilterDatabase" localSheetId="5" hidden="1">VLOSFLET!$H$41:$H$57</definedName>
    <definedName name="_xlnm._FilterDatabase" localSheetId="1" hidden="1">VLOSREG!$A$9:$N$114</definedName>
    <definedName name="_xlnm.Print_Area" localSheetId="7">CARGFLET!$A$1:$N$51</definedName>
    <definedName name="_xlnm.Print_Area" localSheetId="3">CARGREG!$A$1:$N$84</definedName>
    <definedName name="_xlnm.Print_Area" localSheetId="8">OPFLET!$A$1:$H$4</definedName>
    <definedName name="_xlnm.Print_Area" localSheetId="4">OPREG!$A$1:$I$4</definedName>
    <definedName name="_xlnm.Print_Area" localSheetId="6">PAXFLET!$A$1:$N$50</definedName>
    <definedName name="_xlnm.Print_Area" localSheetId="2">PAXREG!$A$1:$N$94</definedName>
    <definedName name="_xlnm.Print_Area" localSheetId="5">VLOSFLET!$A$1:$N$72</definedName>
    <definedName name="_xlnm.Print_Area" localSheetId="1">VLOSREG!$A$1:$N$112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20" l="1"/>
  <c r="N36" i="19"/>
  <c r="N46" i="19"/>
  <c r="N65" i="18"/>
  <c r="M58" i="18"/>
  <c r="L58" i="18"/>
  <c r="K58" i="18"/>
  <c r="J58" i="18"/>
  <c r="I58" i="18"/>
  <c r="H58" i="18"/>
  <c r="G58" i="18"/>
  <c r="F58" i="18"/>
  <c r="E58" i="18"/>
  <c r="C58" i="18"/>
  <c r="B58" i="18"/>
  <c r="N59" i="18"/>
  <c r="N34" i="20"/>
  <c r="N37" i="19"/>
  <c r="N49" i="18"/>
  <c r="N47" i="18"/>
  <c r="N46" i="18"/>
  <c r="N66" i="18"/>
  <c r="N51" i="18"/>
  <c r="N45" i="18"/>
  <c r="N22" i="20"/>
  <c r="N21" i="20"/>
  <c r="N32" i="18"/>
  <c r="N31" i="18"/>
  <c r="N30" i="18"/>
  <c r="N29" i="18"/>
  <c r="N26" i="18"/>
  <c r="N14" i="19"/>
  <c r="N12" i="19"/>
  <c r="N17" i="18"/>
  <c r="N15" i="18"/>
  <c r="N14" i="18"/>
  <c r="P149" i="23"/>
  <c r="P146" i="23"/>
  <c r="P143" i="23"/>
  <c r="P140" i="23"/>
  <c r="P137" i="23"/>
  <c r="P134" i="23"/>
  <c r="P131" i="23"/>
  <c r="P127" i="23"/>
  <c r="P121" i="23"/>
  <c r="P118" i="23"/>
  <c r="P115" i="23"/>
  <c r="P112" i="23"/>
  <c r="P109" i="23"/>
  <c r="P105" i="23"/>
  <c r="P97" i="23"/>
  <c r="P94" i="23"/>
  <c r="P91" i="23"/>
  <c r="P88" i="23"/>
  <c r="P85" i="23"/>
  <c r="P82" i="23"/>
  <c r="P79" i="23"/>
  <c r="P75" i="23"/>
  <c r="P49" i="23"/>
  <c r="P46" i="23"/>
  <c r="P43" i="23"/>
  <c r="P40" i="23"/>
  <c r="P37" i="23"/>
  <c r="P34" i="23"/>
  <c r="P30" i="23"/>
  <c r="N36" i="20"/>
  <c r="N24" i="19"/>
  <c r="N23" i="19"/>
  <c r="N13" i="19"/>
  <c r="N38" i="16"/>
  <c r="N45" i="11"/>
  <c r="N35" i="19"/>
  <c r="N15" i="17"/>
  <c r="D58" i="18" l="1"/>
  <c r="N15" i="16"/>
  <c r="N18" i="11"/>
  <c r="N11" i="20"/>
  <c r="N16" i="18"/>
  <c r="N78" i="17"/>
  <c r="N106" i="11"/>
  <c r="M61" i="18"/>
  <c r="N12" i="20"/>
  <c r="N10" i="20"/>
  <c r="L61" i="18"/>
  <c r="K61" i="18"/>
  <c r="J61" i="18"/>
  <c r="I61" i="18"/>
  <c r="H61" i="18"/>
  <c r="G61" i="18"/>
  <c r="F61" i="18"/>
  <c r="E61" i="18"/>
  <c r="D61" i="18"/>
  <c r="C61" i="18"/>
  <c r="B61" i="18"/>
  <c r="L40" i="19" l="1"/>
  <c r="N11" i="19"/>
  <c r="N10" i="19"/>
  <c r="M45" i="20"/>
  <c r="J45" i="20"/>
  <c r="I45" i="20"/>
  <c r="H45" i="20"/>
  <c r="G45" i="20"/>
  <c r="F45" i="20"/>
  <c r="E45" i="20"/>
  <c r="D45" i="20"/>
  <c r="C45" i="20"/>
  <c r="B45" i="20"/>
  <c r="K40" i="19"/>
  <c r="B16" i="19"/>
  <c r="C16" i="19"/>
  <c r="D16" i="19"/>
  <c r="E16" i="19"/>
  <c r="F16" i="19"/>
  <c r="G16" i="19"/>
  <c r="H16" i="19"/>
  <c r="N15" i="19"/>
  <c r="H40" i="19"/>
  <c r="H58" i="17"/>
  <c r="M40" i="19"/>
  <c r="F40" i="19"/>
  <c r="E40" i="19"/>
  <c r="D40" i="19"/>
  <c r="C40" i="19"/>
  <c r="B40" i="19"/>
  <c r="G40" i="19"/>
  <c r="L45" i="20" l="1"/>
  <c r="K45" i="20"/>
  <c r="J40" i="19"/>
  <c r="I40" i="19"/>
  <c r="N16" i="19"/>
  <c r="N12" i="18"/>
  <c r="N11" i="18"/>
  <c r="N18" i="18"/>
  <c r="N13" i="18"/>
  <c r="N10" i="18"/>
  <c r="N53" i="16"/>
  <c r="N62" i="11"/>
  <c r="N13" i="16"/>
  <c r="N14" i="11"/>
  <c r="N31" i="20" l="1"/>
  <c r="N19" i="20"/>
  <c r="P78" i="23"/>
  <c r="N47" i="19" l="1"/>
  <c r="N67" i="18"/>
  <c r="N38" i="20"/>
  <c r="N53" i="18"/>
  <c r="N22" i="19"/>
  <c r="N28" i="18"/>
  <c r="N49" i="19"/>
  <c r="N48" i="19" s="1"/>
  <c r="M48" i="19"/>
  <c r="L48" i="19"/>
  <c r="K48" i="19"/>
  <c r="J48" i="19"/>
  <c r="I48" i="19"/>
  <c r="H48" i="19"/>
  <c r="G48" i="19"/>
  <c r="F48" i="19"/>
  <c r="E48" i="19"/>
  <c r="D48" i="19"/>
  <c r="C48" i="19" l="1"/>
  <c r="B48" i="19"/>
  <c r="N34" i="19"/>
  <c r="N42" i="18"/>
  <c r="N59" i="16"/>
  <c r="N52" i="16"/>
  <c r="N83" i="11"/>
  <c r="N68" i="11"/>
  <c r="N61" i="11"/>
  <c r="N73" i="16"/>
  <c r="F42" i="19" l="1"/>
  <c r="B42" i="19"/>
  <c r="G42" i="19"/>
  <c r="C42" i="19"/>
  <c r="I16" i="19"/>
  <c r="M42" i="19"/>
  <c r="L42" i="19"/>
  <c r="K42" i="19"/>
  <c r="J42" i="19"/>
  <c r="H42" i="19"/>
  <c r="E42" i="19"/>
  <c r="D42" i="19"/>
  <c r="I42" i="19" l="1"/>
  <c r="N105" i="11" l="1"/>
  <c r="H41" i="20"/>
  <c r="N23" i="20"/>
  <c r="N71" i="17"/>
  <c r="N77" i="17"/>
  <c r="G43" i="20"/>
  <c r="G41" i="20"/>
  <c r="M41" i="20"/>
  <c r="L41" i="20"/>
  <c r="K41" i="20"/>
  <c r="J41" i="20"/>
  <c r="I41" i="20"/>
  <c r="E41" i="20"/>
  <c r="D41" i="20"/>
  <c r="C41" i="20"/>
  <c r="F41" i="20"/>
  <c r="M43" i="20"/>
  <c r="L43" i="20"/>
  <c r="K43" i="20"/>
  <c r="J43" i="20"/>
  <c r="I43" i="20"/>
  <c r="H43" i="20"/>
  <c r="E43" i="20"/>
  <c r="D43" i="20"/>
  <c r="C43" i="20"/>
  <c r="B43" i="20"/>
  <c r="N27" i="18"/>
  <c r="F43" i="20" l="1"/>
  <c r="N41" i="19"/>
  <c r="N40" i="19" s="1"/>
  <c r="N62" i="18"/>
  <c r="N61" i="18" s="1"/>
  <c r="B44" i="17" l="1"/>
  <c r="N43" i="19"/>
  <c r="N42" i="19" s="1"/>
  <c r="L75" i="17"/>
  <c r="N51" i="17" l="1"/>
  <c r="N88" i="16"/>
  <c r="N100" i="11"/>
  <c r="N65" i="17" l="1"/>
  <c r="N61" i="17"/>
  <c r="N79" i="16"/>
  <c r="N76" i="16"/>
  <c r="N74" i="16"/>
  <c r="N90" i="11"/>
  <c r="N86" i="11"/>
  <c r="N84" i="11"/>
  <c r="L82" i="17"/>
  <c r="N98" i="23" s="1"/>
  <c r="N37" i="17"/>
  <c r="N87" i="16"/>
  <c r="N86" i="16"/>
  <c r="L110" i="11"/>
  <c r="N99" i="11"/>
  <c r="N42" i="11"/>
  <c r="N50" i="20"/>
  <c r="N49" i="20" s="1"/>
  <c r="M49" i="20"/>
  <c r="O150" i="23" s="1"/>
  <c r="K49" i="20"/>
  <c r="J49" i="20"/>
  <c r="L150" i="23" s="1"/>
  <c r="I49" i="20"/>
  <c r="K150" i="23" s="1"/>
  <c r="H49" i="20"/>
  <c r="G49" i="20"/>
  <c r="I150" i="23" s="1"/>
  <c r="F49" i="20"/>
  <c r="E49" i="20"/>
  <c r="G150" i="23" s="1"/>
  <c r="D49" i="20"/>
  <c r="C49" i="20"/>
  <c r="E150" i="23" s="1"/>
  <c r="B49" i="20"/>
  <c r="N71" i="18"/>
  <c r="N70" i="18" s="1"/>
  <c r="M70" i="18"/>
  <c r="K70" i="18"/>
  <c r="J70" i="18"/>
  <c r="I70" i="18"/>
  <c r="H70" i="18"/>
  <c r="G70" i="18"/>
  <c r="F70" i="18"/>
  <c r="E70" i="18"/>
  <c r="D70" i="18"/>
  <c r="C70" i="18"/>
  <c r="B70" i="18"/>
  <c r="N60" i="18"/>
  <c r="N58" i="18" s="1"/>
  <c r="N98" i="11"/>
  <c r="K82" i="17"/>
  <c r="M98" i="23" s="1"/>
  <c r="K110" i="11"/>
  <c r="M82" i="17"/>
  <c r="O98" i="23" s="1"/>
  <c r="O99" i="23" s="1"/>
  <c r="H82" i="17"/>
  <c r="J98" i="23" s="1"/>
  <c r="D82" i="17"/>
  <c r="F98" i="23" s="1"/>
  <c r="P98" i="23" s="1"/>
  <c r="P99" i="23" s="1"/>
  <c r="J82" i="17"/>
  <c r="L98" i="23" s="1"/>
  <c r="I82" i="17"/>
  <c r="K98" i="23" s="1"/>
  <c r="G82" i="17"/>
  <c r="I98" i="23" s="1"/>
  <c r="F82" i="17"/>
  <c r="H98" i="23" s="1"/>
  <c r="E82" i="17"/>
  <c r="G98" i="23" s="1"/>
  <c r="C82" i="17"/>
  <c r="E98" i="23" s="1"/>
  <c r="B82" i="17"/>
  <c r="D98" i="23" s="1"/>
  <c r="M110" i="11"/>
  <c r="J110" i="11"/>
  <c r="I110" i="11"/>
  <c r="H110" i="11"/>
  <c r="G110" i="11"/>
  <c r="F110" i="11"/>
  <c r="E110" i="11"/>
  <c r="D110" i="11"/>
  <c r="C110" i="11"/>
  <c r="B110" i="11"/>
  <c r="N99" i="23" l="1"/>
  <c r="M99" i="23"/>
  <c r="L99" i="23"/>
  <c r="K99" i="23"/>
  <c r="J99" i="23"/>
  <c r="I99" i="23"/>
  <c r="G99" i="23"/>
  <c r="H99" i="23"/>
  <c r="F99" i="23"/>
  <c r="E99" i="23"/>
  <c r="D99" i="23"/>
  <c r="H150" i="23"/>
  <c r="M150" i="23"/>
  <c r="D150" i="23"/>
  <c r="F150" i="23"/>
  <c r="J150" i="23"/>
  <c r="L49" i="20"/>
  <c r="N150" i="23" s="1"/>
  <c r="L70" i="18"/>
  <c r="N83" i="17"/>
  <c r="N82" i="17" s="1"/>
  <c r="N64" i="17"/>
  <c r="N78" i="16"/>
  <c r="N111" i="11"/>
  <c r="N110" i="11" s="1"/>
  <c r="N89" i="11"/>
  <c r="P150" i="23" l="1"/>
  <c r="Q99" i="23"/>
  <c r="B41" i="20" l="1"/>
  <c r="N46" i="20"/>
  <c r="N45" i="20" s="1"/>
  <c r="N70" i="16"/>
  <c r="N80" i="11"/>
  <c r="J91" i="16"/>
  <c r="N68" i="16"/>
  <c r="N78" i="11"/>
  <c r="N28" i="17"/>
  <c r="N43" i="18"/>
  <c r="F91" i="16"/>
  <c r="M91" i="16"/>
  <c r="L91" i="16"/>
  <c r="K91" i="16"/>
  <c r="I91" i="16"/>
  <c r="B91" i="16"/>
  <c r="H91" i="16"/>
  <c r="G91" i="16"/>
  <c r="N89" i="16"/>
  <c r="N101" i="11" l="1"/>
  <c r="D91" i="16"/>
  <c r="E91" i="16"/>
  <c r="C91" i="16"/>
  <c r="N73" i="17"/>
  <c r="N52" i="17"/>
  <c r="N93" i="16"/>
  <c r="N109" i="11"/>
  <c r="N108" i="11"/>
  <c r="N107" i="11"/>
  <c r="N104" i="11"/>
  <c r="N102" i="11"/>
  <c r="N97" i="11"/>
  <c r="N96" i="11"/>
  <c r="N95" i="11"/>
  <c r="N94" i="11"/>
  <c r="N93" i="11"/>
  <c r="N92" i="11"/>
  <c r="N91" i="11"/>
  <c r="N88" i="11"/>
  <c r="N87" i="11"/>
  <c r="N85" i="11"/>
  <c r="N81" i="11"/>
  <c r="N79" i="11"/>
  <c r="N77" i="11"/>
  <c r="N76" i="11"/>
  <c r="N75" i="11"/>
  <c r="N74" i="11"/>
  <c r="N73" i="11"/>
  <c r="N72" i="11"/>
  <c r="N71" i="11"/>
  <c r="N70" i="11"/>
  <c r="N69" i="11"/>
  <c r="N67" i="11"/>
  <c r="N66" i="11"/>
  <c r="N64" i="11"/>
  <c r="N63" i="11"/>
  <c r="N60" i="11"/>
  <c r="N59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4" i="11"/>
  <c r="N43" i="11"/>
  <c r="N37" i="20"/>
  <c r="F44" i="19"/>
  <c r="N38" i="19"/>
  <c r="M32" i="19"/>
  <c r="L32" i="19"/>
  <c r="K32" i="19"/>
  <c r="J32" i="19"/>
  <c r="I32" i="19"/>
  <c r="H32" i="19"/>
  <c r="G32" i="19"/>
  <c r="E32" i="19"/>
  <c r="D32" i="19"/>
  <c r="C32" i="19"/>
  <c r="B32" i="19"/>
  <c r="N54" i="18"/>
  <c r="F68" i="18"/>
  <c r="N64" i="18"/>
  <c r="N52" i="18"/>
  <c r="N72" i="17"/>
  <c r="N66" i="17"/>
  <c r="N55" i="17"/>
  <c r="N85" i="16"/>
  <c r="N80" i="16"/>
  <c r="N75" i="16"/>
  <c r="P108" i="23"/>
  <c r="N44" i="20"/>
  <c r="N43" i="20" s="1"/>
  <c r="N45" i="19"/>
  <c r="E47" i="20"/>
  <c r="G147" i="23" s="1"/>
  <c r="N25" i="19"/>
  <c r="M44" i="19"/>
  <c r="L44" i="19"/>
  <c r="K44" i="19"/>
  <c r="J44" i="19"/>
  <c r="I44" i="19"/>
  <c r="H44" i="19"/>
  <c r="G44" i="19"/>
  <c r="D44" i="19"/>
  <c r="C44" i="19"/>
  <c r="N60" i="17"/>
  <c r="D30" i="20"/>
  <c r="B44" i="19"/>
  <c r="D47" i="20"/>
  <c r="F147" i="23" s="1"/>
  <c r="C47" i="20"/>
  <c r="E147" i="23" s="1"/>
  <c r="M47" i="20"/>
  <c r="O147" i="23" s="1"/>
  <c r="O148" i="23" s="1"/>
  <c r="L47" i="20"/>
  <c r="N147" i="23" s="1"/>
  <c r="K47" i="20"/>
  <c r="M147" i="23" s="1"/>
  <c r="J47" i="20"/>
  <c r="L147" i="23" s="1"/>
  <c r="I47" i="20"/>
  <c r="K147" i="23" s="1"/>
  <c r="H47" i="20"/>
  <c r="J147" i="23" s="1"/>
  <c r="G47" i="20"/>
  <c r="I147" i="23" s="1"/>
  <c r="F47" i="20"/>
  <c r="H147" i="23" s="1"/>
  <c r="B47" i="20"/>
  <c r="D147" i="23" s="1"/>
  <c r="M68" i="18"/>
  <c r="L68" i="18"/>
  <c r="K68" i="18"/>
  <c r="J68" i="18"/>
  <c r="I68" i="18"/>
  <c r="H68" i="18"/>
  <c r="G68" i="18"/>
  <c r="C68" i="18"/>
  <c r="B68" i="18"/>
  <c r="D119" i="23"/>
  <c r="P147" i="23" l="1"/>
  <c r="C50" i="19"/>
  <c r="H50" i="19"/>
  <c r="L50" i="19"/>
  <c r="I50" i="19"/>
  <c r="M50" i="19"/>
  <c r="D50" i="19"/>
  <c r="J50" i="19"/>
  <c r="B50" i="19"/>
  <c r="G50" i="19"/>
  <c r="K50" i="19"/>
  <c r="D51" i="20"/>
  <c r="F32" i="19"/>
  <c r="F50" i="19" s="1"/>
  <c r="N33" i="19"/>
  <c r="N69" i="18"/>
  <c r="N68" i="18" s="1"/>
  <c r="E44" i="19"/>
  <c r="E50" i="19" s="1"/>
  <c r="E68" i="18"/>
  <c r="F119" i="23"/>
  <c r="D68" i="18"/>
  <c r="N48" i="20"/>
  <c r="N47" i="20" s="1"/>
  <c r="E119" i="23"/>
  <c r="N39" i="17"/>
  <c r="N84" i="16"/>
  <c r="N63" i="16"/>
  <c r="N119" i="23"/>
  <c r="M119" i="23"/>
  <c r="M120" i="23" s="1"/>
  <c r="L119" i="23"/>
  <c r="K119" i="23"/>
  <c r="J119" i="23"/>
  <c r="I119" i="23"/>
  <c r="H119" i="23"/>
  <c r="G119" i="23"/>
  <c r="N65" i="16"/>
  <c r="P119" i="23" l="1"/>
  <c r="O119" i="23"/>
  <c r="N39" i="20" l="1"/>
  <c r="N56" i="18"/>
  <c r="N39" i="19" l="1"/>
  <c r="N32" i="19" s="1"/>
  <c r="N44" i="19" l="1"/>
  <c r="N50" i="19" s="1"/>
  <c r="M34" i="18"/>
  <c r="L34" i="18"/>
  <c r="K34" i="18"/>
  <c r="J34" i="18"/>
  <c r="I34" i="18"/>
  <c r="H34" i="18"/>
  <c r="G34" i="18"/>
  <c r="E34" i="18"/>
  <c r="D34" i="18"/>
  <c r="C34" i="18"/>
  <c r="B34" i="18"/>
  <c r="M13" i="20"/>
  <c r="L13" i="20"/>
  <c r="K13" i="20"/>
  <c r="J13" i="20"/>
  <c r="I13" i="20"/>
  <c r="H13" i="20"/>
  <c r="G13" i="20"/>
  <c r="E13" i="20"/>
  <c r="D13" i="20"/>
  <c r="C13" i="20"/>
  <c r="B13" i="20"/>
  <c r="F13" i="20" l="1"/>
  <c r="F34" i="18"/>
  <c r="M24" i="20"/>
  <c r="L24" i="20"/>
  <c r="K24" i="20"/>
  <c r="J24" i="20"/>
  <c r="I24" i="20"/>
  <c r="H24" i="20"/>
  <c r="G24" i="20"/>
  <c r="F24" i="20"/>
  <c r="D24" i="20"/>
  <c r="C24" i="20"/>
  <c r="B24" i="20"/>
  <c r="M63" i="18"/>
  <c r="L63" i="18"/>
  <c r="K63" i="18"/>
  <c r="J63" i="18"/>
  <c r="I63" i="18"/>
  <c r="H63" i="18"/>
  <c r="G63" i="18"/>
  <c r="F63" i="18"/>
  <c r="D63" i="18"/>
  <c r="C63" i="18"/>
  <c r="B63" i="18"/>
  <c r="E24" i="20" l="1"/>
  <c r="E63" i="18"/>
  <c r="O144" i="23" l="1"/>
  <c r="N144" i="23"/>
  <c r="M144" i="23"/>
  <c r="K144" i="23"/>
  <c r="J144" i="23"/>
  <c r="G144" i="23"/>
  <c r="E144" i="23"/>
  <c r="E145" i="23" s="1"/>
  <c r="D144" i="23"/>
  <c r="M145" i="23" l="1"/>
  <c r="K145" i="23"/>
  <c r="J145" i="23"/>
  <c r="G145" i="23"/>
  <c r="H144" i="23"/>
  <c r="H145" i="23" s="1"/>
  <c r="L144" i="23"/>
  <c r="I144" i="23"/>
  <c r="I145" i="23" s="1"/>
  <c r="L145" i="23" l="1"/>
  <c r="F144" i="23"/>
  <c r="P144" i="23" s="1"/>
  <c r="P145" i="23" s="1"/>
  <c r="C75" i="17"/>
  <c r="C44" i="17"/>
  <c r="F145" i="23" l="1"/>
  <c r="C58" i="17"/>
  <c r="C58" i="11"/>
  <c r="C46" i="17"/>
  <c r="C36" i="17"/>
  <c r="C35" i="16"/>
  <c r="C72" i="16"/>
  <c r="C56" i="16"/>
  <c r="C49" i="16"/>
  <c r="C103" i="11"/>
  <c r="C82" i="11"/>
  <c r="C65" i="11"/>
  <c r="C41" i="11"/>
  <c r="M30" i="20"/>
  <c r="M51" i="20" s="1"/>
  <c r="L30" i="20"/>
  <c r="L51" i="20" s="1"/>
  <c r="K30" i="20"/>
  <c r="K51" i="20" s="1"/>
  <c r="J30" i="20"/>
  <c r="J51" i="20" s="1"/>
  <c r="I30" i="20"/>
  <c r="I51" i="20" s="1"/>
  <c r="H30" i="20"/>
  <c r="H51" i="20" s="1"/>
  <c r="G30" i="20"/>
  <c r="G51" i="20" s="1"/>
  <c r="F30" i="20"/>
  <c r="F51" i="20" s="1"/>
  <c r="E30" i="20"/>
  <c r="E51" i="20" s="1"/>
  <c r="B30" i="20"/>
  <c r="B51" i="20" s="1"/>
  <c r="M26" i="19"/>
  <c r="L26" i="19"/>
  <c r="K26" i="19"/>
  <c r="J26" i="19"/>
  <c r="I26" i="19"/>
  <c r="H26" i="19"/>
  <c r="G26" i="19"/>
  <c r="F26" i="19"/>
  <c r="E26" i="19"/>
  <c r="D26" i="19"/>
  <c r="B26" i="19"/>
  <c r="C84" i="17" l="1"/>
  <c r="C112" i="11"/>
  <c r="C94" i="16"/>
  <c r="C30" i="20"/>
  <c r="C51" i="20" s="1"/>
  <c r="C26" i="19"/>
  <c r="N57" i="18"/>
  <c r="N55" i="18"/>
  <c r="N50" i="18"/>
  <c r="N48" i="18"/>
  <c r="N44" i="18"/>
  <c r="N42" i="20" l="1"/>
  <c r="N41" i="20" s="1"/>
  <c r="N40" i="20"/>
  <c r="N35" i="20"/>
  <c r="N33" i="20"/>
  <c r="N32" i="20"/>
  <c r="N24" i="20"/>
  <c r="N13" i="20" l="1"/>
  <c r="N30" i="20"/>
  <c r="N51" i="20" s="1"/>
  <c r="O141" i="23" l="1"/>
  <c r="M141" i="23"/>
  <c r="L141" i="23"/>
  <c r="K141" i="23"/>
  <c r="J141" i="23"/>
  <c r="I141" i="23"/>
  <c r="H141" i="23"/>
  <c r="G141" i="23"/>
  <c r="F141" i="23"/>
  <c r="E141" i="23"/>
  <c r="D141" i="23"/>
  <c r="P141" i="23" l="1"/>
  <c r="G142" i="23"/>
  <c r="N141" i="23"/>
  <c r="M17" i="17"/>
  <c r="K17" i="17"/>
  <c r="J17" i="17"/>
  <c r="I17" i="17"/>
  <c r="H17" i="17"/>
  <c r="G17" i="17"/>
  <c r="F17" i="17"/>
  <c r="E17" i="17"/>
  <c r="D17" i="17"/>
  <c r="C17" i="17"/>
  <c r="B17" i="17"/>
  <c r="L17" i="17" l="1"/>
  <c r="N90" i="16" l="1"/>
  <c r="M16" i="19" l="1"/>
  <c r="L16" i="19"/>
  <c r="K16" i="19"/>
  <c r="J16" i="19"/>
  <c r="M19" i="18"/>
  <c r="L19" i="18"/>
  <c r="K19" i="18"/>
  <c r="J19" i="18"/>
  <c r="I19" i="18"/>
  <c r="H19" i="18"/>
  <c r="G19" i="18"/>
  <c r="F19" i="18"/>
  <c r="E19" i="18"/>
  <c r="C19" i="18"/>
  <c r="B19" i="18"/>
  <c r="D19" i="18" l="1"/>
  <c r="N26" i="19" l="1"/>
  <c r="N33" i="18"/>
  <c r="F138" i="23" l="1"/>
  <c r="J138" i="23"/>
  <c r="J139" i="23" s="1"/>
  <c r="N138" i="23"/>
  <c r="K138" i="23"/>
  <c r="O138" i="23"/>
  <c r="O139" i="23" s="1"/>
  <c r="L138" i="23"/>
  <c r="L139" i="23" s="1"/>
  <c r="D138" i="23"/>
  <c r="M138" i="23"/>
  <c r="M139" i="23" s="1"/>
  <c r="I138" i="23"/>
  <c r="I139" i="23" s="1"/>
  <c r="H138" i="23"/>
  <c r="H139" i="23" s="1"/>
  <c r="G138" i="23"/>
  <c r="G139" i="23" l="1"/>
  <c r="F139" i="23"/>
  <c r="D139" i="23"/>
  <c r="E138" i="23"/>
  <c r="E139" i="23" s="1"/>
  <c r="P138" i="23" l="1"/>
  <c r="P139" i="23" s="1"/>
  <c r="L40" i="18"/>
  <c r="L72" i="18" s="1"/>
  <c r="K40" i="18"/>
  <c r="K72" i="18" s="1"/>
  <c r="J40" i="18"/>
  <c r="J72" i="18" s="1"/>
  <c r="I40" i="18"/>
  <c r="I72" i="18" s="1"/>
  <c r="H40" i="18"/>
  <c r="H72" i="18" s="1"/>
  <c r="G40" i="18"/>
  <c r="G72" i="18" s="1"/>
  <c r="F40" i="18"/>
  <c r="F72" i="18" s="1"/>
  <c r="E40" i="18"/>
  <c r="E72" i="18" s="1"/>
  <c r="D40" i="18"/>
  <c r="D72" i="18" s="1"/>
  <c r="C40" i="18"/>
  <c r="C72" i="18" s="1"/>
  <c r="B40" i="18"/>
  <c r="O128" i="23" l="1"/>
  <c r="O129" i="23" l="1"/>
  <c r="O113" i="23"/>
  <c r="M40" i="18"/>
  <c r="M72" i="18" s="1"/>
  <c r="O114" i="23" l="1"/>
  <c r="N74" i="17"/>
  <c r="M30" i="17"/>
  <c r="O80" i="23" s="1"/>
  <c r="L30" i="17"/>
  <c r="N80" i="23" s="1"/>
  <c r="J30" i="17"/>
  <c r="I30" i="17"/>
  <c r="H30" i="17"/>
  <c r="G30" i="17"/>
  <c r="F30" i="17"/>
  <c r="E30" i="17"/>
  <c r="D30" i="17"/>
  <c r="C30" i="17"/>
  <c r="B30" i="17"/>
  <c r="O50" i="23"/>
  <c r="N50" i="23"/>
  <c r="O81" i="23" l="1"/>
  <c r="O51" i="23"/>
  <c r="N51" i="23"/>
  <c r="N81" i="23"/>
  <c r="K30" i="17"/>
  <c r="M80" i="23" s="1"/>
  <c r="M50" i="23"/>
  <c r="M51" i="23" l="1"/>
  <c r="M81" i="23"/>
  <c r="L80" i="23"/>
  <c r="N128" i="23"/>
  <c r="M128" i="23"/>
  <c r="L128" i="23"/>
  <c r="M129" i="23" l="1"/>
  <c r="L129" i="23"/>
  <c r="L81" i="23"/>
  <c r="N129" i="23"/>
  <c r="K80" i="23"/>
  <c r="K81" i="23" l="1"/>
  <c r="Q76" i="23"/>
  <c r="Q75" i="23"/>
  <c r="N47" i="17"/>
  <c r="M46" i="17"/>
  <c r="O89" i="23" s="1"/>
  <c r="L46" i="17"/>
  <c r="N89" i="23" s="1"/>
  <c r="K46" i="17"/>
  <c r="M89" i="23" s="1"/>
  <c r="J46" i="17"/>
  <c r="L89" i="23" s="1"/>
  <c r="I46" i="17"/>
  <c r="K89" i="23" s="1"/>
  <c r="G46" i="17"/>
  <c r="F46" i="17"/>
  <c r="E46" i="17"/>
  <c r="D46" i="17"/>
  <c r="B46" i="17"/>
  <c r="N90" i="23" l="1"/>
  <c r="L90" i="23"/>
  <c r="K90" i="23"/>
  <c r="O90" i="23"/>
  <c r="M90" i="23"/>
  <c r="H46" i="17"/>
  <c r="J89" i="23" s="1"/>
  <c r="J90" i="23" l="1"/>
  <c r="O132" i="23"/>
  <c r="N132" i="23"/>
  <c r="M132" i="23"/>
  <c r="L132" i="23"/>
  <c r="K132" i="23"/>
  <c r="J132" i="23"/>
  <c r="I132" i="23"/>
  <c r="I133" i="23" s="1"/>
  <c r="M133" i="23" l="1"/>
  <c r="L133" i="23"/>
  <c r="K133" i="23"/>
  <c r="J133" i="23"/>
  <c r="O133" i="23"/>
  <c r="N133" i="23"/>
  <c r="B72" i="16"/>
  <c r="D72" i="16"/>
  <c r="E72" i="16"/>
  <c r="F72" i="16"/>
  <c r="H50" i="23" l="1"/>
  <c r="H47" i="23"/>
  <c r="H51" i="23" l="1"/>
  <c r="H48" i="23"/>
  <c r="H132" i="23"/>
  <c r="H133" i="23" s="1"/>
  <c r="O110" i="23"/>
  <c r="N110" i="23"/>
  <c r="N111" i="23" s="1"/>
  <c r="M110" i="23"/>
  <c r="L110" i="23"/>
  <c r="K110" i="23"/>
  <c r="J110" i="23"/>
  <c r="I110" i="23"/>
  <c r="M111" i="23" l="1"/>
  <c r="L111" i="23"/>
  <c r="K111" i="23"/>
  <c r="I111" i="23"/>
  <c r="O111" i="23"/>
  <c r="J111" i="23"/>
  <c r="H110" i="23"/>
  <c r="O106" i="23"/>
  <c r="N106" i="23"/>
  <c r="N107" i="23" s="1"/>
  <c r="M106" i="23"/>
  <c r="L106" i="23"/>
  <c r="K106" i="23"/>
  <c r="J106" i="23"/>
  <c r="I106" i="23"/>
  <c r="H106" i="23"/>
  <c r="M107" i="23" l="1"/>
  <c r="L107" i="23"/>
  <c r="K107" i="23"/>
  <c r="I107" i="23"/>
  <c r="H111" i="23"/>
  <c r="H107" i="23"/>
  <c r="O107" i="23"/>
  <c r="J107" i="23"/>
  <c r="G132" i="23"/>
  <c r="G110" i="23"/>
  <c r="G106" i="23"/>
  <c r="G133" i="23" l="1"/>
  <c r="G111" i="23"/>
  <c r="G107" i="23"/>
  <c r="D50" i="23"/>
  <c r="E50" i="23"/>
  <c r="E51" i="23" l="1"/>
  <c r="D51" i="23"/>
  <c r="O122" i="23"/>
  <c r="N122" i="23"/>
  <c r="N123" i="23" s="1"/>
  <c r="M122" i="23"/>
  <c r="L122" i="23"/>
  <c r="K122" i="23"/>
  <c r="J122" i="23"/>
  <c r="I122" i="23"/>
  <c r="I123" i="23" s="1"/>
  <c r="H122" i="23"/>
  <c r="G122" i="23"/>
  <c r="G123" i="23" s="1"/>
  <c r="F122" i="23"/>
  <c r="D122" i="23"/>
  <c r="F110" i="23"/>
  <c r="D110" i="23"/>
  <c r="F106" i="23"/>
  <c r="D106" i="23"/>
  <c r="N63" i="18"/>
  <c r="M123" i="23" l="1"/>
  <c r="L123" i="23"/>
  <c r="K123" i="23"/>
  <c r="J123" i="23"/>
  <c r="H123" i="23"/>
  <c r="O123" i="23"/>
  <c r="F123" i="23"/>
  <c r="F111" i="23"/>
  <c r="F107" i="23"/>
  <c r="D111" i="23"/>
  <c r="D107" i="23"/>
  <c r="D123" i="23"/>
  <c r="E122" i="23"/>
  <c r="E123" i="23" s="1"/>
  <c r="E110" i="23"/>
  <c r="P110" i="23" s="1"/>
  <c r="P111" i="23" s="1"/>
  <c r="E106" i="23"/>
  <c r="P106" i="23" s="1"/>
  <c r="P107" i="23" s="1"/>
  <c r="P130" i="23"/>
  <c r="P126" i="23"/>
  <c r="P104" i="23"/>
  <c r="P74" i="23"/>
  <c r="P33" i="23"/>
  <c r="P122" i="23" l="1"/>
  <c r="P123" i="23" s="1"/>
  <c r="E111" i="23"/>
  <c r="E107" i="23"/>
  <c r="N41" i="18"/>
  <c r="N25" i="18"/>
  <c r="N34" i="18" s="1"/>
  <c r="F132" i="23"/>
  <c r="E132" i="23"/>
  <c r="E133" i="23" s="1"/>
  <c r="K128" i="23"/>
  <c r="J128" i="23"/>
  <c r="I128" i="23"/>
  <c r="I129" i="23" s="1"/>
  <c r="H128" i="23"/>
  <c r="G128" i="23"/>
  <c r="F128" i="23"/>
  <c r="E128" i="23"/>
  <c r="N113" i="23"/>
  <c r="N114" i="23" s="1"/>
  <c r="M113" i="23"/>
  <c r="L113" i="23"/>
  <c r="K113" i="23"/>
  <c r="J113" i="23"/>
  <c r="I113" i="23"/>
  <c r="I114" i="23" s="1"/>
  <c r="H113" i="23"/>
  <c r="G113" i="23"/>
  <c r="G114" i="23" s="1"/>
  <c r="F113" i="23"/>
  <c r="E113" i="23"/>
  <c r="E114" i="23" s="1"/>
  <c r="N80" i="17"/>
  <c r="N79" i="17"/>
  <c r="N76" i="17"/>
  <c r="N70" i="17"/>
  <c r="N69" i="17"/>
  <c r="N68" i="17"/>
  <c r="N67" i="17"/>
  <c r="N63" i="17"/>
  <c r="N62" i="17"/>
  <c r="N59" i="17"/>
  <c r="N57" i="17"/>
  <c r="N54" i="17"/>
  <c r="N53" i="17"/>
  <c r="N50" i="17"/>
  <c r="N49" i="17"/>
  <c r="N48" i="17"/>
  <c r="N45" i="17"/>
  <c r="N44" i="17" s="1"/>
  <c r="N42" i="17"/>
  <c r="N41" i="17"/>
  <c r="N40" i="17"/>
  <c r="N29" i="17"/>
  <c r="N27" i="17"/>
  <c r="N26" i="17"/>
  <c r="N25" i="17"/>
  <c r="N24" i="17"/>
  <c r="N16" i="17"/>
  <c r="N14" i="17"/>
  <c r="N13" i="17"/>
  <c r="N12" i="17"/>
  <c r="N11" i="17"/>
  <c r="N10" i="17"/>
  <c r="M75" i="17"/>
  <c r="O95" i="23" s="1"/>
  <c r="N95" i="23"/>
  <c r="K75" i="17"/>
  <c r="M95" i="23" s="1"/>
  <c r="J75" i="17"/>
  <c r="L95" i="23" s="1"/>
  <c r="I75" i="17"/>
  <c r="K95" i="23" s="1"/>
  <c r="K96" i="23" s="1"/>
  <c r="H75" i="17"/>
  <c r="J95" i="23" s="1"/>
  <c r="G75" i="17"/>
  <c r="I95" i="23" s="1"/>
  <c r="F75" i="17"/>
  <c r="H95" i="23" s="1"/>
  <c r="E75" i="17"/>
  <c r="G95" i="23" s="1"/>
  <c r="D75" i="17"/>
  <c r="F95" i="23" s="1"/>
  <c r="P95" i="23" s="1"/>
  <c r="P96" i="23" s="1"/>
  <c r="E95" i="23"/>
  <c r="M58" i="17"/>
  <c r="O92" i="23" s="1"/>
  <c r="L58" i="17"/>
  <c r="N92" i="23" s="1"/>
  <c r="K58" i="17"/>
  <c r="M92" i="23" s="1"/>
  <c r="J58" i="17"/>
  <c r="L92" i="23" s="1"/>
  <c r="I58" i="17"/>
  <c r="K92" i="23" s="1"/>
  <c r="J92" i="23"/>
  <c r="G58" i="17"/>
  <c r="I92" i="23" s="1"/>
  <c r="F58" i="17"/>
  <c r="H92" i="23" s="1"/>
  <c r="E58" i="17"/>
  <c r="G92" i="23" s="1"/>
  <c r="D58" i="17"/>
  <c r="F92" i="23" s="1"/>
  <c r="P92" i="23" s="1"/>
  <c r="P93" i="23" s="1"/>
  <c r="E92" i="23"/>
  <c r="I89" i="23"/>
  <c r="H89" i="23"/>
  <c r="G89" i="23"/>
  <c r="F89" i="23"/>
  <c r="P89" i="23" s="1"/>
  <c r="P90" i="23" s="1"/>
  <c r="E89" i="23"/>
  <c r="M44" i="17"/>
  <c r="O86" i="23" s="1"/>
  <c r="L44" i="17"/>
  <c r="N86" i="23" s="1"/>
  <c r="K44" i="17"/>
  <c r="M86" i="23" s="1"/>
  <c r="J44" i="17"/>
  <c r="L86" i="23" s="1"/>
  <c r="I44" i="17"/>
  <c r="K86" i="23" s="1"/>
  <c r="K87" i="23" s="1"/>
  <c r="H44" i="17"/>
  <c r="J86" i="23" s="1"/>
  <c r="G44" i="17"/>
  <c r="I86" i="23" s="1"/>
  <c r="F44" i="17"/>
  <c r="H86" i="23" s="1"/>
  <c r="E44" i="17"/>
  <c r="G86" i="23" s="1"/>
  <c r="D44" i="17"/>
  <c r="F86" i="23" s="1"/>
  <c r="P86" i="23" s="1"/>
  <c r="P87" i="23" s="1"/>
  <c r="E86" i="23"/>
  <c r="M36" i="17"/>
  <c r="L36" i="17"/>
  <c r="K36" i="17"/>
  <c r="J36" i="17"/>
  <c r="I36" i="17"/>
  <c r="H36" i="17"/>
  <c r="G36" i="17"/>
  <c r="F36" i="17"/>
  <c r="E36" i="17"/>
  <c r="D36" i="17"/>
  <c r="E83" i="23"/>
  <c r="J80" i="23"/>
  <c r="I80" i="23"/>
  <c r="H80" i="23"/>
  <c r="G80" i="23"/>
  <c r="F80" i="23"/>
  <c r="P80" i="23" s="1"/>
  <c r="P81" i="23" s="1"/>
  <c r="E80" i="23"/>
  <c r="O76" i="23"/>
  <c r="N76" i="23"/>
  <c r="M76" i="23"/>
  <c r="L76" i="23"/>
  <c r="K76" i="23"/>
  <c r="J76" i="23"/>
  <c r="I76" i="23"/>
  <c r="H76" i="23"/>
  <c r="G76" i="23"/>
  <c r="F76" i="23"/>
  <c r="P76" i="23" s="1"/>
  <c r="P77" i="23" s="1"/>
  <c r="E76" i="23"/>
  <c r="N81" i="17"/>
  <c r="N43" i="17"/>
  <c r="N38" i="17"/>
  <c r="N92" i="16"/>
  <c r="N91" i="16" s="1"/>
  <c r="N83" i="16"/>
  <c r="N82" i="16"/>
  <c r="N81" i="16"/>
  <c r="N77" i="16"/>
  <c r="N71" i="16"/>
  <c r="N69" i="16"/>
  <c r="N67" i="16"/>
  <c r="N66" i="16"/>
  <c r="N64" i="16"/>
  <c r="N62" i="16"/>
  <c r="N61" i="16"/>
  <c r="N60" i="16"/>
  <c r="N58" i="16"/>
  <c r="N57" i="16"/>
  <c r="N55" i="16"/>
  <c r="N54" i="16"/>
  <c r="N51" i="16"/>
  <c r="N50" i="16"/>
  <c r="L50" i="23"/>
  <c r="K50" i="23"/>
  <c r="K51" i="23" s="1"/>
  <c r="J50" i="23"/>
  <c r="I50" i="23"/>
  <c r="G50" i="23"/>
  <c r="F50" i="23"/>
  <c r="P50" i="23" s="1"/>
  <c r="P51" i="23" s="1"/>
  <c r="M72" i="16"/>
  <c r="O47" i="23" s="1"/>
  <c r="L72" i="16"/>
  <c r="N47" i="23" s="1"/>
  <c r="K72" i="16"/>
  <c r="M47" i="23" s="1"/>
  <c r="J72" i="16"/>
  <c r="L47" i="23" s="1"/>
  <c r="I72" i="16"/>
  <c r="K47" i="23" s="1"/>
  <c r="H72" i="16"/>
  <c r="J47" i="23" s="1"/>
  <c r="G72" i="16"/>
  <c r="I47" i="23" s="1"/>
  <c r="G47" i="23"/>
  <c r="G48" i="23" s="1"/>
  <c r="F47" i="23"/>
  <c r="P47" i="23" s="1"/>
  <c r="P48" i="23" s="1"/>
  <c r="E47" i="23"/>
  <c r="M56" i="16"/>
  <c r="O44" i="23" s="1"/>
  <c r="L56" i="16"/>
  <c r="N44" i="23" s="1"/>
  <c r="K56" i="16"/>
  <c r="M44" i="23" s="1"/>
  <c r="J56" i="16"/>
  <c r="L44" i="23" s="1"/>
  <c r="I56" i="16"/>
  <c r="K44" i="23" s="1"/>
  <c r="H56" i="16"/>
  <c r="J44" i="23" s="1"/>
  <c r="G56" i="16"/>
  <c r="I44" i="23" s="1"/>
  <c r="F56" i="16"/>
  <c r="H44" i="23" s="1"/>
  <c r="E56" i="16"/>
  <c r="G44" i="23" s="1"/>
  <c r="G45" i="23" s="1"/>
  <c r="D56" i="16"/>
  <c r="F44" i="23" s="1"/>
  <c r="P44" i="23" s="1"/>
  <c r="P45" i="23" s="1"/>
  <c r="E44" i="23"/>
  <c r="M49" i="16"/>
  <c r="O41" i="23" s="1"/>
  <c r="L49" i="16"/>
  <c r="N41" i="23" s="1"/>
  <c r="K49" i="16"/>
  <c r="M41" i="23" s="1"/>
  <c r="J49" i="16"/>
  <c r="L41" i="23" s="1"/>
  <c r="I49" i="16"/>
  <c r="K41" i="23" s="1"/>
  <c r="K42" i="23" s="1"/>
  <c r="H49" i="16"/>
  <c r="J41" i="23" s="1"/>
  <c r="G49" i="16"/>
  <c r="I41" i="23" s="1"/>
  <c r="F49" i="16"/>
  <c r="H41" i="23" s="1"/>
  <c r="E49" i="16"/>
  <c r="G41" i="23" s="1"/>
  <c r="G42" i="23" s="1"/>
  <c r="D49" i="16"/>
  <c r="F41" i="23" s="1"/>
  <c r="P41" i="23" s="1"/>
  <c r="P42" i="23" s="1"/>
  <c r="E41" i="23"/>
  <c r="M35" i="16"/>
  <c r="O38" i="23" s="1"/>
  <c r="L35" i="16"/>
  <c r="N38" i="23" s="1"/>
  <c r="K35" i="16"/>
  <c r="M38" i="23" s="1"/>
  <c r="J35" i="16"/>
  <c r="L38" i="23" s="1"/>
  <c r="I35" i="16"/>
  <c r="K38" i="23" s="1"/>
  <c r="K39" i="23" s="1"/>
  <c r="H35" i="16"/>
  <c r="J38" i="23" s="1"/>
  <c r="G35" i="16"/>
  <c r="I38" i="23" s="1"/>
  <c r="F35" i="16"/>
  <c r="H38" i="23" s="1"/>
  <c r="E35" i="16"/>
  <c r="G38" i="23" s="1"/>
  <c r="D35" i="16"/>
  <c r="F38" i="23" s="1"/>
  <c r="P38" i="23" s="1"/>
  <c r="P39" i="23" s="1"/>
  <c r="E38" i="23"/>
  <c r="M29" i="16"/>
  <c r="O35" i="23" s="1"/>
  <c r="O36" i="23" s="1"/>
  <c r="L29" i="16"/>
  <c r="N35" i="23" s="1"/>
  <c r="K29" i="16"/>
  <c r="M35" i="23" s="1"/>
  <c r="J29" i="16"/>
  <c r="L35" i="23" s="1"/>
  <c r="I29" i="16"/>
  <c r="K35" i="23" s="1"/>
  <c r="H29" i="16"/>
  <c r="G29" i="16"/>
  <c r="F29" i="16"/>
  <c r="E29" i="16"/>
  <c r="D29" i="16"/>
  <c r="C29" i="16"/>
  <c r="M19" i="16"/>
  <c r="O31" i="23" s="1"/>
  <c r="L19" i="16"/>
  <c r="N31" i="23" s="1"/>
  <c r="K19" i="16"/>
  <c r="M31" i="23" s="1"/>
  <c r="J19" i="16"/>
  <c r="L31" i="23" s="1"/>
  <c r="I19" i="16"/>
  <c r="K31" i="23" s="1"/>
  <c r="H19" i="16"/>
  <c r="J31" i="23" s="1"/>
  <c r="G19" i="16"/>
  <c r="I31" i="23" s="1"/>
  <c r="F19" i="16"/>
  <c r="H31" i="23" s="1"/>
  <c r="E19" i="16"/>
  <c r="G31" i="23" s="1"/>
  <c r="G32" i="23" s="1"/>
  <c r="D19" i="16"/>
  <c r="F31" i="23" s="1"/>
  <c r="P31" i="23" s="1"/>
  <c r="C19" i="16"/>
  <c r="E31" i="23" s="1"/>
  <c r="N14" i="16"/>
  <c r="N48" i="16"/>
  <c r="N46" i="16"/>
  <c r="N45" i="16"/>
  <c r="N44" i="16"/>
  <c r="N47" i="16"/>
  <c r="N43" i="16"/>
  <c r="N42" i="16"/>
  <c r="N41" i="16"/>
  <c r="N40" i="16"/>
  <c r="N39" i="16"/>
  <c r="N37" i="16"/>
  <c r="N36" i="16"/>
  <c r="N28" i="16"/>
  <c r="N27" i="16"/>
  <c r="N26" i="16"/>
  <c r="N25" i="16"/>
  <c r="N18" i="16"/>
  <c r="N17" i="16"/>
  <c r="N16" i="16"/>
  <c r="N12" i="16"/>
  <c r="N11" i="16"/>
  <c r="N16" i="11"/>
  <c r="M103" i="11"/>
  <c r="L103" i="11"/>
  <c r="K103" i="11"/>
  <c r="J103" i="11"/>
  <c r="I103" i="11"/>
  <c r="H103" i="11"/>
  <c r="G103" i="11"/>
  <c r="F103" i="11"/>
  <c r="E103" i="11"/>
  <c r="D103" i="11"/>
  <c r="M82" i="11"/>
  <c r="L82" i="11"/>
  <c r="K82" i="11"/>
  <c r="J82" i="11"/>
  <c r="I82" i="11"/>
  <c r="H82" i="11"/>
  <c r="G82" i="11"/>
  <c r="F82" i="11"/>
  <c r="E82" i="11"/>
  <c r="D82" i="11"/>
  <c r="M65" i="11"/>
  <c r="L65" i="11"/>
  <c r="K65" i="11"/>
  <c r="J65" i="11"/>
  <c r="I65" i="11"/>
  <c r="H65" i="11"/>
  <c r="G65" i="11"/>
  <c r="F65" i="11"/>
  <c r="E65" i="11"/>
  <c r="D65" i="11"/>
  <c r="M58" i="11"/>
  <c r="L58" i="11"/>
  <c r="K58" i="11"/>
  <c r="J58" i="11"/>
  <c r="I58" i="11"/>
  <c r="H58" i="11"/>
  <c r="G58" i="11"/>
  <c r="F58" i="11"/>
  <c r="E58" i="11"/>
  <c r="D58" i="11"/>
  <c r="M41" i="11"/>
  <c r="L41" i="11"/>
  <c r="K41" i="11"/>
  <c r="J41" i="11"/>
  <c r="I41" i="11"/>
  <c r="H41" i="11"/>
  <c r="G41" i="11"/>
  <c r="F41" i="11"/>
  <c r="E41" i="11"/>
  <c r="D41" i="11"/>
  <c r="M35" i="11"/>
  <c r="L35" i="11"/>
  <c r="K35" i="11"/>
  <c r="J35" i="11"/>
  <c r="I35" i="11"/>
  <c r="H35" i="11"/>
  <c r="G35" i="11"/>
  <c r="F35" i="11"/>
  <c r="E35" i="11"/>
  <c r="D35" i="11"/>
  <c r="C35" i="11"/>
  <c r="M22" i="11"/>
  <c r="L22" i="11"/>
  <c r="K22" i="11"/>
  <c r="J22" i="11"/>
  <c r="I22" i="11"/>
  <c r="H22" i="11"/>
  <c r="G22" i="11"/>
  <c r="F22" i="11"/>
  <c r="E22" i="11"/>
  <c r="D22" i="11"/>
  <c r="C22" i="11"/>
  <c r="N23" i="17"/>
  <c r="N34" i="11"/>
  <c r="N33" i="11"/>
  <c r="N32" i="11"/>
  <c r="N31" i="11"/>
  <c r="N30" i="11"/>
  <c r="N29" i="11"/>
  <c r="N28" i="11"/>
  <c r="N21" i="11"/>
  <c r="N20" i="11"/>
  <c r="N19" i="11"/>
  <c r="N17" i="11"/>
  <c r="N15" i="11"/>
  <c r="N13" i="11"/>
  <c r="N12" i="11"/>
  <c r="N11" i="11"/>
  <c r="E129" i="23" l="1"/>
  <c r="O87" i="23"/>
  <c r="O96" i="23"/>
  <c r="O32" i="23"/>
  <c r="N96" i="23"/>
  <c r="N87" i="23"/>
  <c r="N39" i="23"/>
  <c r="M114" i="23"/>
  <c r="M87" i="23"/>
  <c r="M32" i="23"/>
  <c r="M45" i="23"/>
  <c r="M42" i="23"/>
  <c r="M39" i="23"/>
  <c r="M36" i="23"/>
  <c r="L93" i="23"/>
  <c r="L77" i="23"/>
  <c r="L87" i="23"/>
  <c r="L96" i="23"/>
  <c r="K129" i="23"/>
  <c r="K114" i="23"/>
  <c r="K48" i="23"/>
  <c r="K93" i="23"/>
  <c r="K45" i="23"/>
  <c r="J129" i="23"/>
  <c r="J114" i="23"/>
  <c r="J96" i="23"/>
  <c r="J87" i="23"/>
  <c r="J81" i="23"/>
  <c r="J51" i="23"/>
  <c r="J48" i="23"/>
  <c r="J42" i="23"/>
  <c r="J39" i="23"/>
  <c r="J45" i="23"/>
  <c r="I81" i="23"/>
  <c r="I90" i="23"/>
  <c r="I96" i="23"/>
  <c r="I87" i="23"/>
  <c r="I93" i="23"/>
  <c r="I77" i="23"/>
  <c r="I32" i="23"/>
  <c r="I45" i="23"/>
  <c r="I42" i="23"/>
  <c r="I39" i="23"/>
  <c r="I48" i="23"/>
  <c r="I51" i="23"/>
  <c r="H114" i="23"/>
  <c r="G129" i="23"/>
  <c r="G90" i="23"/>
  <c r="G87" i="23"/>
  <c r="G81" i="23"/>
  <c r="G77" i="23"/>
  <c r="F129" i="23"/>
  <c r="E87" i="23"/>
  <c r="E81" i="23"/>
  <c r="E42" i="23"/>
  <c r="O77" i="23"/>
  <c r="O45" i="23"/>
  <c r="O93" i="23"/>
  <c r="O48" i="23"/>
  <c r="O42" i="23"/>
  <c r="O39" i="23"/>
  <c r="N93" i="23"/>
  <c r="N48" i="23"/>
  <c r="N45" i="23"/>
  <c r="N42" i="23"/>
  <c r="N77" i="23"/>
  <c r="N36" i="23"/>
  <c r="N32" i="23"/>
  <c r="M96" i="23"/>
  <c r="M93" i="23"/>
  <c r="M77" i="23"/>
  <c r="M48" i="23"/>
  <c r="L45" i="23"/>
  <c r="L42" i="23"/>
  <c r="L39" i="23"/>
  <c r="L48" i="23"/>
  <c r="L32" i="23"/>
  <c r="L36" i="23"/>
  <c r="L51" i="23"/>
  <c r="K77" i="23"/>
  <c r="K36" i="23"/>
  <c r="K32" i="23"/>
  <c r="J77" i="23"/>
  <c r="J32" i="23"/>
  <c r="J93" i="23"/>
  <c r="H32" i="23"/>
  <c r="H45" i="23"/>
  <c r="H42" i="23"/>
  <c r="H81" i="23"/>
  <c r="H90" i="23"/>
  <c r="H96" i="23"/>
  <c r="H39" i="23"/>
  <c r="H77" i="23"/>
  <c r="H87" i="23"/>
  <c r="H93" i="23"/>
  <c r="H129" i="23"/>
  <c r="G39" i="23"/>
  <c r="G96" i="23"/>
  <c r="G51" i="23"/>
  <c r="G93" i="23"/>
  <c r="F133" i="23"/>
  <c r="F114" i="23"/>
  <c r="F96" i="23"/>
  <c r="F93" i="23"/>
  <c r="F90" i="23"/>
  <c r="F87" i="23"/>
  <c r="F81" i="23"/>
  <c r="F51" i="23"/>
  <c r="F48" i="23"/>
  <c r="F45" i="23"/>
  <c r="F42" i="23"/>
  <c r="F39" i="23"/>
  <c r="F77" i="23"/>
  <c r="F32" i="23"/>
  <c r="E93" i="23"/>
  <c r="E48" i="23"/>
  <c r="E90" i="23"/>
  <c r="E77" i="23"/>
  <c r="E96" i="23"/>
  <c r="E45" i="23"/>
  <c r="E84" i="23"/>
  <c r="E39" i="23"/>
  <c r="E32" i="23"/>
  <c r="M112" i="11"/>
  <c r="D112" i="11"/>
  <c r="H112" i="11"/>
  <c r="L112" i="11"/>
  <c r="I83" i="23"/>
  <c r="G84" i="17"/>
  <c r="F83" i="23"/>
  <c r="P83" i="23" s="1"/>
  <c r="P84" i="23" s="1"/>
  <c r="D84" i="17"/>
  <c r="J83" i="23"/>
  <c r="H84" i="17"/>
  <c r="N83" i="23"/>
  <c r="L84" i="17"/>
  <c r="G83" i="23"/>
  <c r="E84" i="17"/>
  <c r="K83" i="23"/>
  <c r="K84" i="23" s="1"/>
  <c r="I84" i="17"/>
  <c r="O83" i="23"/>
  <c r="M84" i="17"/>
  <c r="H83" i="23"/>
  <c r="F84" i="17"/>
  <c r="L83" i="23"/>
  <c r="J84" i="17"/>
  <c r="E112" i="11"/>
  <c r="I112" i="11"/>
  <c r="M83" i="23"/>
  <c r="K84" i="17"/>
  <c r="K112" i="11"/>
  <c r="J112" i="11"/>
  <c r="F112" i="11"/>
  <c r="G112" i="11"/>
  <c r="G35" i="23"/>
  <c r="G36" i="23" s="1"/>
  <c r="I35" i="23"/>
  <c r="H35" i="23"/>
  <c r="E35" i="23"/>
  <c r="F35" i="23"/>
  <c r="P35" i="23" s="1"/>
  <c r="P36" i="23" s="1"/>
  <c r="J35" i="23"/>
  <c r="J116" i="23"/>
  <c r="J117" i="23" s="1"/>
  <c r="H116" i="23"/>
  <c r="H117" i="23" s="1"/>
  <c r="L116" i="23"/>
  <c r="L117" i="23" s="1"/>
  <c r="N116" i="23"/>
  <c r="G116" i="23"/>
  <c r="G117" i="23" s="1"/>
  <c r="K116" i="23"/>
  <c r="K117" i="23" s="1"/>
  <c r="O116" i="23"/>
  <c r="O117" i="23" s="1"/>
  <c r="E116" i="23"/>
  <c r="I116" i="23"/>
  <c r="I117" i="23" s="1"/>
  <c r="M116" i="23"/>
  <c r="F116" i="23"/>
  <c r="O135" i="23"/>
  <c r="N40" i="18"/>
  <c r="M135" i="23"/>
  <c r="L135" i="23"/>
  <c r="N135" i="23"/>
  <c r="N30" i="17"/>
  <c r="K135" i="23"/>
  <c r="J135" i="23"/>
  <c r="N46" i="17"/>
  <c r="G135" i="23"/>
  <c r="H135" i="23"/>
  <c r="H136" i="23" s="1"/>
  <c r="I135" i="23"/>
  <c r="I136" i="23" s="1"/>
  <c r="F135" i="23"/>
  <c r="E135" i="23"/>
  <c r="E136" i="23" s="1"/>
  <c r="N65" i="11"/>
  <c r="N82" i="11"/>
  <c r="N103" i="11"/>
  <c r="N41" i="11"/>
  <c r="N58" i="11"/>
  <c r="N35" i="11"/>
  <c r="N58" i="17"/>
  <c r="N75" i="17"/>
  <c r="N36" i="17"/>
  <c r="N72" i="16"/>
  <c r="D94" i="16"/>
  <c r="H94" i="16"/>
  <c r="L94" i="16"/>
  <c r="E94" i="16"/>
  <c r="I94" i="16"/>
  <c r="M94" i="16"/>
  <c r="F94" i="16"/>
  <c r="J94" i="16"/>
  <c r="G94" i="16"/>
  <c r="K94" i="16"/>
  <c r="N35" i="16"/>
  <c r="N29" i="16"/>
  <c r="N56" i="16"/>
  <c r="N49" i="16"/>
  <c r="M136" i="23" l="1"/>
  <c r="M117" i="23"/>
  <c r="M84" i="23"/>
  <c r="L136" i="23"/>
  <c r="L84" i="23"/>
  <c r="K136" i="23"/>
  <c r="J136" i="23"/>
  <c r="J84" i="23"/>
  <c r="I84" i="23"/>
  <c r="I36" i="23"/>
  <c r="G136" i="23"/>
  <c r="O136" i="23"/>
  <c r="O84" i="23"/>
  <c r="N136" i="23"/>
  <c r="N84" i="23"/>
  <c r="J36" i="23"/>
  <c r="H36" i="23"/>
  <c r="H84" i="23"/>
  <c r="G84" i="23"/>
  <c r="F136" i="23"/>
  <c r="F117" i="23"/>
  <c r="F84" i="23"/>
  <c r="F36" i="23"/>
  <c r="E36" i="23"/>
  <c r="N72" i="18"/>
  <c r="N84" i="17"/>
  <c r="N112" i="11"/>
  <c r="Q51" i="23"/>
  <c r="N94" i="16"/>
  <c r="D128" i="23" l="1"/>
  <c r="P128" i="23" s="1"/>
  <c r="P129" i="23" s="1"/>
  <c r="D129" i="23" l="1"/>
  <c r="D132" i="23"/>
  <c r="P132" i="23" s="1"/>
  <c r="P133" i="23" s="1"/>
  <c r="D133" i="23" l="1"/>
  <c r="N10" i="11"/>
  <c r="N22" i="11" s="1"/>
  <c r="B75" i="17" l="1"/>
  <c r="D95" i="23" s="1"/>
  <c r="B103" i="11"/>
  <c r="D96" i="23" l="1"/>
  <c r="D47" i="23"/>
  <c r="Q96" i="23" l="1"/>
  <c r="D48" i="23"/>
  <c r="B35" i="16"/>
  <c r="D38" i="23" s="1"/>
  <c r="Q48" i="23" l="1"/>
  <c r="D39" i="23"/>
  <c r="B19" i="16"/>
  <c r="Q39" i="23" l="1"/>
  <c r="D31" i="23"/>
  <c r="D113" i="23"/>
  <c r="P113" i="23" s="1"/>
  <c r="P114" i="23" s="1"/>
  <c r="D32" i="23" l="1"/>
  <c r="D114" i="23"/>
  <c r="D89" i="23"/>
  <c r="D90" i="23" l="1"/>
  <c r="P32" i="23"/>
  <c r="Q32" i="23"/>
  <c r="D135" i="23"/>
  <c r="P135" i="23" s="1"/>
  <c r="P136" i="23" s="1"/>
  <c r="D136" i="23" l="1"/>
  <c r="Q90" i="23"/>
  <c r="D116" i="23"/>
  <c r="P116" i="23" s="1"/>
  <c r="P117" i="23" s="1"/>
  <c r="N19" i="18"/>
  <c r="D80" i="23" l="1"/>
  <c r="D81" i="23" l="1"/>
  <c r="N10" i="16"/>
  <c r="N19" i="16" s="1"/>
  <c r="Q81" i="23" l="1"/>
  <c r="D86" i="23"/>
  <c r="D87" i="23" l="1"/>
  <c r="B72" i="18"/>
  <c r="B36" i="17"/>
  <c r="D76" i="23"/>
  <c r="B56" i="16"/>
  <c r="D44" i="23" s="1"/>
  <c r="B49" i="16"/>
  <c r="D41" i="23" s="1"/>
  <c r="B29" i="16"/>
  <c r="B82" i="11"/>
  <c r="B65" i="11"/>
  <c r="B58" i="11"/>
  <c r="B41" i="11"/>
  <c r="B35" i="11"/>
  <c r="B22" i="11"/>
  <c r="D83" i="23" l="1"/>
  <c r="B112" i="11"/>
  <c r="D35" i="23"/>
  <c r="D77" i="23"/>
  <c r="Q87" i="23"/>
  <c r="D45" i="23"/>
  <c r="D42" i="23"/>
  <c r="B94" i="16"/>
  <c r="D36" i="23" l="1"/>
  <c r="D84" i="23"/>
  <c r="Q36" i="23"/>
  <c r="Q45" i="23"/>
  <c r="Q77" i="23"/>
  <c r="Q42" i="23"/>
  <c r="Q84" i="23"/>
  <c r="N17" i="17"/>
  <c r="B58" i="17" l="1"/>
  <c r="B84" i="17" s="1"/>
  <c r="D92" i="23" l="1"/>
  <c r="D93" i="23" l="1"/>
  <c r="Q93" i="23" l="1"/>
</calcChain>
</file>

<file path=xl/sharedStrings.xml><?xml version="1.0" encoding="utf-8"?>
<sst xmlns="http://schemas.openxmlformats.org/spreadsheetml/2006/main" count="2258" uniqueCount="201">
  <si>
    <t>T     o     t     a     l</t>
  </si>
  <si>
    <t>Aeroméxico Connect (Aerolitoral)</t>
  </si>
  <si>
    <t>Aeroméxico (Aerovías de México)</t>
  </si>
  <si>
    <t>Vivaaerobus (Aeroenlaces)</t>
  </si>
  <si>
    <t>Magnicharters (Grupo Aéreo Monterrey)</t>
  </si>
  <si>
    <t>American Airlines</t>
  </si>
  <si>
    <t>Delta Airlines</t>
  </si>
  <si>
    <t>Alaska Airlines</t>
  </si>
  <si>
    <t>Air Canada</t>
  </si>
  <si>
    <t>Frontier</t>
  </si>
  <si>
    <t>FEDEX (Federal Express)</t>
  </si>
  <si>
    <t>UPS (United Parcel Service)</t>
  </si>
  <si>
    <t>Spirit Airlines</t>
  </si>
  <si>
    <t>Cargolux Airlines</t>
  </si>
  <si>
    <t>Lanperu</t>
  </si>
  <si>
    <t>British Airways</t>
  </si>
  <si>
    <t>Tui Belgium</t>
  </si>
  <si>
    <t>Gulf &amp; Caribbean Cargo</t>
  </si>
  <si>
    <t>U.S.A. Jet Airlines</t>
  </si>
  <si>
    <t>Aeronaves TSM</t>
  </si>
  <si>
    <t>Estafeta (Carga Aérea)</t>
  </si>
  <si>
    <t>Mas Air (Más de Carga)</t>
  </si>
  <si>
    <t>Copa (Compañía Panameña de Aviación)</t>
  </si>
  <si>
    <t>Lacsa (Líneas Aéreas Costarricences)</t>
  </si>
  <si>
    <t>Avianca (Aerovías del Continente Americano)</t>
  </si>
  <si>
    <t>K L M (Royal Dutch Airlines)</t>
  </si>
  <si>
    <t>Taca (Taca International Airlines)</t>
  </si>
  <si>
    <t>West Jet (Westjet Airlines Ltd)</t>
  </si>
  <si>
    <t>Kalitta (Kalitta Charters II)</t>
  </si>
  <si>
    <t>Volaris (Concesionaria Vuela Cia de Aviación)</t>
  </si>
  <si>
    <t>Atlas Air</t>
  </si>
  <si>
    <r>
      <t xml:space="preserve">VUELOS / </t>
    </r>
    <r>
      <rPr>
        <b/>
        <i/>
        <sz val="10"/>
        <rFont val="Arial"/>
        <family val="2"/>
      </rPr>
      <t>FLIGHTS</t>
    </r>
  </si>
  <si>
    <t>Aerounión (Aerotransportes de Carga Union)</t>
  </si>
  <si>
    <t>Jet Blue Air (Jet Blue Airways Corporation)</t>
  </si>
  <si>
    <t>Mesa Airlines (Mesa Airlines, Inc.)</t>
  </si>
  <si>
    <t>DHL de Guatemala (DHL de Guatemala)</t>
  </si>
  <si>
    <t>Iberia (Iberia Líneas Aéreas de España)</t>
  </si>
  <si>
    <t>Air France (Société Air France)</t>
  </si>
  <si>
    <t>Lufthansa (Deutsche Lufthansa AG)</t>
  </si>
  <si>
    <t>Air Transat (Transat A. T.)</t>
  </si>
  <si>
    <t>Sunwing (Sunwing Airlines)</t>
  </si>
  <si>
    <t>Aerorepública</t>
  </si>
  <si>
    <t>TAM Linhas Aereas</t>
  </si>
  <si>
    <r>
      <t xml:space="preserve">E m p r e s a / </t>
    </r>
    <r>
      <rPr>
        <b/>
        <i/>
        <sz val="10"/>
        <color theme="0"/>
        <rFont val="Arial"/>
        <family val="2"/>
      </rPr>
      <t>Air Carrier</t>
    </r>
  </si>
  <si>
    <r>
      <t>Ene/</t>
    </r>
    <r>
      <rPr>
        <b/>
        <i/>
        <sz val="10"/>
        <color theme="0"/>
        <rFont val="Arial"/>
        <family val="2"/>
      </rPr>
      <t>Jan</t>
    </r>
  </si>
  <si>
    <r>
      <t>Feb/</t>
    </r>
    <r>
      <rPr>
        <b/>
        <i/>
        <sz val="10"/>
        <color theme="0"/>
        <rFont val="Arial"/>
        <family val="2"/>
      </rPr>
      <t>Feb</t>
    </r>
  </si>
  <si>
    <r>
      <t>Abr/</t>
    </r>
    <r>
      <rPr>
        <b/>
        <i/>
        <sz val="10"/>
        <color theme="0"/>
        <rFont val="Arial"/>
        <family val="2"/>
      </rPr>
      <t>Apr</t>
    </r>
  </si>
  <si>
    <r>
      <t>May/</t>
    </r>
    <r>
      <rPr>
        <b/>
        <i/>
        <sz val="10"/>
        <color theme="0"/>
        <rFont val="Arial"/>
        <family val="2"/>
      </rPr>
      <t>May</t>
    </r>
  </si>
  <si>
    <r>
      <t>Jun/</t>
    </r>
    <r>
      <rPr>
        <b/>
        <i/>
        <sz val="10"/>
        <color theme="0"/>
        <rFont val="Arial"/>
        <family val="2"/>
      </rPr>
      <t>Jun</t>
    </r>
  </si>
  <si>
    <t>Skywest Airlines</t>
  </si>
  <si>
    <t>Tropic Air Limited</t>
  </si>
  <si>
    <t>United Airlines, Inc.</t>
  </si>
  <si>
    <t>Lufthansa Cargo AG</t>
  </si>
  <si>
    <t>Transportes Aéreos Regionales (TAR)</t>
  </si>
  <si>
    <t>Aéreo Calafia</t>
  </si>
  <si>
    <t>Southwest Airlines</t>
  </si>
  <si>
    <t xml:space="preserve">Qatar Airlines </t>
  </si>
  <si>
    <t>Emirates Arabes</t>
  </si>
  <si>
    <r>
      <t xml:space="preserve">ESTADÍSTICA POR EMPRESA / </t>
    </r>
    <r>
      <rPr>
        <b/>
        <i/>
        <sz val="12"/>
        <rFont val="Arial"/>
        <family val="2"/>
      </rPr>
      <t>AIR CARRIER STATISTICS</t>
    </r>
  </si>
  <si>
    <r>
      <t xml:space="preserve">EN SERVICIO REGULAR NACIONAL / </t>
    </r>
    <r>
      <rPr>
        <b/>
        <i/>
        <sz val="10"/>
        <rFont val="Arial"/>
        <family val="2"/>
      </rPr>
      <t>SCHEDULED DOMESTIC SERVICE</t>
    </r>
  </si>
  <si>
    <r>
      <t>Mar/</t>
    </r>
    <r>
      <rPr>
        <b/>
        <i/>
        <sz val="10"/>
        <color theme="0"/>
        <rFont val="Arial"/>
        <family val="2"/>
      </rPr>
      <t>Mar</t>
    </r>
  </si>
  <si>
    <r>
      <t>Jul/</t>
    </r>
    <r>
      <rPr>
        <b/>
        <i/>
        <sz val="10"/>
        <color theme="0"/>
        <rFont val="Arial"/>
        <family val="2"/>
      </rPr>
      <t>Jul</t>
    </r>
  </si>
  <si>
    <r>
      <t>Ago/</t>
    </r>
    <r>
      <rPr>
        <b/>
        <i/>
        <sz val="10"/>
        <color theme="0"/>
        <rFont val="Arial"/>
        <family val="2"/>
      </rPr>
      <t>Aug</t>
    </r>
  </si>
  <si>
    <r>
      <t>Sep/</t>
    </r>
    <r>
      <rPr>
        <b/>
        <i/>
        <sz val="10"/>
        <color theme="0"/>
        <rFont val="Arial"/>
        <family val="2"/>
      </rPr>
      <t>Sep</t>
    </r>
  </si>
  <si>
    <r>
      <t>Oct/</t>
    </r>
    <r>
      <rPr>
        <b/>
        <i/>
        <sz val="10"/>
        <color theme="0"/>
        <rFont val="Arial"/>
        <family val="2"/>
      </rPr>
      <t>Oct</t>
    </r>
  </si>
  <si>
    <r>
      <t>Nov/</t>
    </r>
    <r>
      <rPr>
        <b/>
        <i/>
        <sz val="10"/>
        <color theme="0"/>
        <rFont val="Arial"/>
        <family val="2"/>
      </rPr>
      <t>Nov</t>
    </r>
  </si>
  <si>
    <r>
      <t>Dic/</t>
    </r>
    <r>
      <rPr>
        <b/>
        <i/>
        <sz val="10"/>
        <color theme="0"/>
        <rFont val="Arial"/>
        <family val="2"/>
      </rPr>
      <t>Dec</t>
    </r>
  </si>
  <si>
    <r>
      <t>Total/</t>
    </r>
    <r>
      <rPr>
        <b/>
        <i/>
        <sz val="10"/>
        <color theme="0"/>
        <rFont val="Arial"/>
        <family val="2"/>
      </rPr>
      <t>Total</t>
    </r>
  </si>
  <si>
    <r>
      <t>EN SERVICIO REGULAR INTERNACIONAL /</t>
    </r>
    <r>
      <rPr>
        <b/>
        <i/>
        <sz val="10"/>
        <rFont val="Arial"/>
        <family val="2"/>
      </rPr>
      <t xml:space="preserve"> SCHEDULED INTERNATIONAL SERVICE</t>
    </r>
  </si>
  <si>
    <r>
      <t xml:space="preserve">EMPRESAS EXTRANJERAS / </t>
    </r>
    <r>
      <rPr>
        <b/>
        <i/>
        <sz val="10"/>
        <rFont val="Arial"/>
        <family val="2"/>
      </rPr>
      <t>FOREIGN AIR CARRIERS</t>
    </r>
  </si>
  <si>
    <r>
      <t xml:space="preserve">EMPRESAS NACIONALES / </t>
    </r>
    <r>
      <rPr>
        <b/>
        <i/>
        <sz val="10"/>
        <rFont val="Arial"/>
        <family val="2"/>
      </rPr>
      <t>DOMESTIC AIR CARRIERS</t>
    </r>
  </si>
  <si>
    <r>
      <t xml:space="preserve">EN SERVICIO DE FLETAMENTO NACIONAL / </t>
    </r>
    <r>
      <rPr>
        <b/>
        <i/>
        <sz val="10"/>
        <rFont val="Arial"/>
        <family val="2"/>
      </rPr>
      <t>NON SCHEDULED DOMESTIC SERVICE</t>
    </r>
  </si>
  <si>
    <r>
      <t xml:space="preserve">EN SERVICIO DE FLETAMENTO INTERNACIONAL / </t>
    </r>
    <r>
      <rPr>
        <b/>
        <i/>
        <sz val="10"/>
        <rFont val="Arial"/>
        <family val="2"/>
      </rPr>
      <t>NON SCHEDULED INTERNATIONAL SERVICE</t>
    </r>
  </si>
  <si>
    <r>
      <t xml:space="preserve">EN SERVICIO REGULAR NACIONAL E INTERNACIONAL / </t>
    </r>
    <r>
      <rPr>
        <b/>
        <i/>
        <sz val="10"/>
        <rFont val="Arial"/>
        <family val="2"/>
      </rPr>
      <t>SCHEDULED DOMESTIC AND INTERNATIONAL SERVICE</t>
    </r>
  </si>
  <si>
    <r>
      <t xml:space="preserve">Clasificación por región / </t>
    </r>
    <r>
      <rPr>
        <b/>
        <i/>
        <sz val="10"/>
        <color theme="0"/>
        <rFont val="Arial"/>
        <family val="2"/>
      </rPr>
      <t>Zone</t>
    </r>
  </si>
  <si>
    <r>
      <t xml:space="preserve">Tipo se servicio / </t>
    </r>
    <r>
      <rPr>
        <b/>
        <i/>
        <sz val="10"/>
        <color theme="0"/>
        <rFont val="Arial"/>
        <family val="2"/>
      </rPr>
      <t>Service</t>
    </r>
  </si>
  <si>
    <r>
      <t xml:space="preserve">Horas Voladas / </t>
    </r>
    <r>
      <rPr>
        <b/>
        <i/>
        <sz val="10"/>
        <color theme="0"/>
        <rFont val="Arial"/>
        <family val="2"/>
      </rPr>
      <t>Total Flight Time</t>
    </r>
  </si>
  <si>
    <r>
      <t xml:space="preserve">Correo (kg) / </t>
    </r>
    <r>
      <rPr>
        <b/>
        <i/>
        <sz val="10"/>
        <color theme="0"/>
        <rFont val="Arial"/>
        <family val="2"/>
      </rPr>
      <t>Mail (kg)</t>
    </r>
  </si>
  <si>
    <r>
      <t xml:space="preserve">HORAS TOTALES, CORREO Y EQUIPAJE  / </t>
    </r>
    <r>
      <rPr>
        <b/>
        <i/>
        <sz val="10"/>
        <rFont val="Arial"/>
        <family val="2"/>
      </rPr>
      <t>TOTAL FLIGHT TIME, MAIL AND BAGGAGE</t>
    </r>
  </si>
  <si>
    <r>
      <t xml:space="preserve">Equipaje (kg) / </t>
    </r>
    <r>
      <rPr>
        <b/>
        <i/>
        <sz val="10"/>
        <color theme="0"/>
        <rFont val="Arial"/>
        <family val="2"/>
      </rPr>
      <t>Baggage (kg)</t>
    </r>
  </si>
  <si>
    <r>
      <t xml:space="preserve">Distancia Recorrida (km) / </t>
    </r>
    <r>
      <rPr>
        <b/>
        <i/>
        <sz val="10"/>
        <color theme="0"/>
        <rFont val="Arial"/>
        <family val="2"/>
      </rPr>
      <t>Total distance (km)</t>
    </r>
  </si>
  <si>
    <r>
      <t xml:space="preserve">EN SERVICIO DE FLETAMENTO NACIONAL E INTERNACIONAL / </t>
    </r>
    <r>
      <rPr>
        <b/>
        <i/>
        <sz val="10"/>
        <rFont val="Arial"/>
        <family val="2"/>
      </rPr>
      <t>NON SCHEDULED DOMESTIC AND INTERNATIONAL SERVICE</t>
    </r>
  </si>
  <si>
    <r>
      <t xml:space="preserve">Exceso de Equipaje (kg) / </t>
    </r>
    <r>
      <rPr>
        <b/>
        <i/>
        <sz val="10"/>
        <color theme="0"/>
        <rFont val="Arial"/>
        <family val="2"/>
      </rPr>
      <t>Excess baggage (kg)</t>
    </r>
  </si>
  <si>
    <r>
      <t xml:space="preserve">Mes / </t>
    </r>
    <r>
      <rPr>
        <b/>
        <i/>
        <sz val="10"/>
        <color theme="0"/>
        <rFont val="Arial"/>
        <family val="2"/>
      </rPr>
      <t>Month</t>
    </r>
  </si>
  <si>
    <t>Envoy Air, Inc</t>
  </si>
  <si>
    <t>Aerolíneas Argentinas</t>
  </si>
  <si>
    <t>Mexicanas</t>
  </si>
  <si>
    <t>Estadounidenses</t>
  </si>
  <si>
    <t>Centro y Sudamericanas</t>
  </si>
  <si>
    <t>Europeas</t>
  </si>
  <si>
    <t>Canadienses</t>
  </si>
  <si>
    <t>Regular Nacional</t>
  </si>
  <si>
    <t>Regular Internacional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</si>
  <si>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</si>
  <si>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</si>
  <si>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</si>
  <si>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</si>
  <si>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</si>
  <si>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</si>
  <si>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</si>
  <si>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</si>
  <si>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</si>
  <si>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</si>
  <si>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</si>
  <si>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</si>
  <si>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Fletamento Nacional</t>
  </si>
  <si>
    <t>Fletamento Internacional</t>
  </si>
  <si>
    <t>Korean Air</t>
  </si>
  <si>
    <t>All Nippon Airways LTD</t>
  </si>
  <si>
    <t>Volaris Costa Rica</t>
  </si>
  <si>
    <t>Enero</t>
  </si>
  <si>
    <t>Ameristar Air Cargo</t>
  </si>
  <si>
    <t>Año</t>
  </si>
  <si>
    <t>Var %</t>
  </si>
  <si>
    <t>Pasajeros transportados por nacionalidad de empresas (Miles)</t>
  </si>
  <si>
    <t>Mercancia transportada por nacionalidad de empresas (Tonealdas)</t>
  </si>
  <si>
    <t>Asiáticas</t>
  </si>
  <si>
    <t>Nota: La suma de los parciales puede o no coincidir con los totales, debido al redondeo de las cifras.</t>
  </si>
  <si>
    <t>Turkish Airlines</t>
  </si>
  <si>
    <t>Swift Air</t>
  </si>
  <si>
    <t>Polkie Linie Lotninicze</t>
  </si>
  <si>
    <t>Aeroméxico (Aerovías De México)</t>
  </si>
  <si>
    <t>MCS Aerocarga De México, S.A De C.V.</t>
  </si>
  <si>
    <t>Total Canadienses / Canadian Total</t>
  </si>
  <si>
    <t>TUI Airways</t>
  </si>
  <si>
    <t>Tatonduk Outfitters Limited DBA Everts Air Cargo</t>
  </si>
  <si>
    <t>Sun Country</t>
  </si>
  <si>
    <t>SKY Airline Perú</t>
  </si>
  <si>
    <r>
      <t xml:space="preserve">Total Estadounidenses / </t>
    </r>
    <r>
      <rPr>
        <b/>
        <i/>
        <sz val="10"/>
        <color theme="0"/>
        <rFont val="Arial"/>
        <family val="2"/>
      </rPr>
      <t>American Total</t>
    </r>
  </si>
  <si>
    <r>
      <t xml:space="preserve">Total Europeas / </t>
    </r>
    <r>
      <rPr>
        <b/>
        <i/>
        <sz val="10"/>
        <color theme="0"/>
        <rFont val="Arial"/>
        <family val="2"/>
      </rPr>
      <t>European Total</t>
    </r>
  </si>
  <si>
    <r>
      <t>Total Centro y Sudamericanas /</t>
    </r>
    <r>
      <rPr>
        <b/>
        <i/>
        <sz val="10"/>
        <rFont val="Arial"/>
        <family val="2"/>
      </rPr>
      <t xml:space="preserve"> 
</t>
    </r>
    <r>
      <rPr>
        <b/>
        <i/>
        <sz val="10"/>
        <color theme="0"/>
        <rFont val="Arial"/>
        <family val="2"/>
      </rPr>
      <t>Central and Latinamerican Total</t>
    </r>
  </si>
  <si>
    <r>
      <t xml:space="preserve">Total Canadienses / </t>
    </r>
    <r>
      <rPr>
        <b/>
        <i/>
        <sz val="10"/>
        <color theme="0"/>
        <rFont val="Arial"/>
        <family val="2"/>
      </rPr>
      <t>Canadian Total</t>
    </r>
  </si>
  <si>
    <r>
      <t xml:space="preserve">Total Asiaticas / </t>
    </r>
    <r>
      <rPr>
        <b/>
        <i/>
        <sz val="10"/>
        <color theme="0"/>
        <rFont val="Arial"/>
        <family val="2"/>
      </rPr>
      <t>Asian Total</t>
    </r>
  </si>
  <si>
    <r>
      <t>Total Centro y Sudamericanas /</t>
    </r>
    <r>
      <rPr>
        <b/>
        <i/>
        <sz val="10"/>
        <color theme="0"/>
        <rFont val="Arial"/>
        <family val="2"/>
      </rPr>
      <t xml:space="preserve"> 
Central and Latinamerican Total</t>
    </r>
  </si>
  <si>
    <r>
      <t xml:space="preserve">EMPRESAS NACIONALES Y EXTRANJERAS / </t>
    </r>
    <r>
      <rPr>
        <b/>
        <i/>
        <sz val="10"/>
        <rFont val="Arial"/>
        <family val="2"/>
      </rPr>
      <t>DOMESTIC AND FOREIGN AIR CARRIERS</t>
    </r>
  </si>
  <si>
    <r>
      <t xml:space="preserve">CARGA TRANSPORTADA (kg) / </t>
    </r>
    <r>
      <rPr>
        <b/>
        <i/>
        <sz val="10"/>
        <rFont val="Arial"/>
        <family val="2"/>
      </rPr>
      <t>CARGO FREIGHT (kg)</t>
    </r>
  </si>
  <si>
    <t>Total Centro y Sudamericanas / 
Central and Latinamerican Total</t>
  </si>
  <si>
    <r>
      <t xml:space="preserve">Total Centro y Sudamericanas / 
</t>
    </r>
    <r>
      <rPr>
        <b/>
        <i/>
        <sz val="10"/>
        <color theme="0"/>
        <rFont val="Arial"/>
        <family val="2"/>
      </rPr>
      <t>Central and Latinamerican Total</t>
    </r>
  </si>
  <si>
    <t>SERVICIO DE FLETAMENTO</t>
  </si>
  <si>
    <t>SERVICIO REGULAR</t>
  </si>
  <si>
    <r>
      <t xml:space="preserve">TRÁFICO DE PASAJEROS / </t>
    </r>
    <r>
      <rPr>
        <b/>
        <i/>
        <sz val="10"/>
        <rFont val="Arial"/>
        <family val="2"/>
      </rPr>
      <t>PASSENGER TRAFFIC</t>
    </r>
  </si>
  <si>
    <t>Aerounión (Aerotransportes De Carga Union)</t>
  </si>
  <si>
    <t>Mas Air (Más De Carga)</t>
  </si>
  <si>
    <t>Amerijet International</t>
  </si>
  <si>
    <t>Lan Chile Airlines (Línea Aérea Nacional De Chile)</t>
  </si>
  <si>
    <t>Neos Air (Neos S.P.A.)</t>
  </si>
  <si>
    <t>National Air Cargo Group. Inc.(National Airlines)</t>
  </si>
  <si>
    <t>Air Europa (Air España)</t>
  </si>
  <si>
    <t>Evelop Airlines</t>
  </si>
  <si>
    <t>TAP Air Portugal</t>
  </si>
  <si>
    <t>Tui Nederland</t>
  </si>
  <si>
    <t>World 2 Fly</t>
  </si>
  <si>
    <t>Transportes Aéreos Guatemaltecos (TAG)</t>
  </si>
  <si>
    <t>Volaris El Salvador</t>
  </si>
  <si>
    <t>Condor</t>
  </si>
  <si>
    <r>
      <t xml:space="preserve">Total Africanas / </t>
    </r>
    <r>
      <rPr>
        <b/>
        <i/>
        <sz val="10"/>
        <color theme="0"/>
        <rFont val="Arial"/>
        <family val="2"/>
      </rPr>
      <t>African Total</t>
    </r>
  </si>
  <si>
    <t>Ethiopian Airlines</t>
  </si>
  <si>
    <t>Total Africanas / African Total</t>
  </si>
  <si>
    <t>Africanas</t>
  </si>
  <si>
    <t>Austrian Airlines</t>
  </si>
  <si>
    <t>Eurowings Discover</t>
  </si>
  <si>
    <t>Tuifly Nordic</t>
  </si>
  <si>
    <t>Aeroservicios De La Costa</t>
  </si>
  <si>
    <t>Cathay Pacific Airways Limited</t>
  </si>
  <si>
    <t>Allegiant (Allegiant Air)</t>
  </si>
  <si>
    <t>Air Caraïbes</t>
  </si>
  <si>
    <t>Flair Airlines</t>
  </si>
  <si>
    <t>Arajet</t>
  </si>
  <si>
    <t>Eurus Aviation</t>
  </si>
  <si>
    <t>Sky Lease I, Inc</t>
  </si>
  <si>
    <t>Jetlines</t>
  </si>
  <si>
    <t>FUENTE: SICT; AFAC; DT. Información proporcionada por las aerolíneas.</t>
  </si>
  <si>
    <t>Aerus</t>
  </si>
  <si>
    <t>Air China Cargo</t>
  </si>
  <si>
    <t>China Southern Airlines</t>
  </si>
  <si>
    <t>TM Aerolíneas</t>
  </si>
  <si>
    <t>Mexicana (Aerolínea del Estado Mexicano)</t>
  </si>
  <si>
    <t>Volaris (Concesionaria Vuela Cia De Aviación)</t>
  </si>
  <si>
    <t>Iberia (Iberia Líneas Aéreas De España)</t>
  </si>
  <si>
    <t>Lufthansa (Deutsche Lufthansa Ag)</t>
  </si>
  <si>
    <t>Lufthansa Cargo Ag</t>
  </si>
  <si>
    <t>Ups (United Parcel Service)</t>
  </si>
  <si>
    <t>Avianca (Aerovías Del Continente Americano)</t>
  </si>
  <si>
    <t>Copa (Compañía Panameña De Aviación)</t>
  </si>
  <si>
    <t>DHL De Guatemala (DHL De Guatemala)</t>
  </si>
  <si>
    <t>Tam Linhas Aereas</t>
  </si>
  <si>
    <t>Asiaticas</t>
  </si>
  <si>
    <t>Avelo Airlines</t>
  </si>
  <si>
    <t>Señor Air</t>
  </si>
  <si>
    <t>CommutAir</t>
  </si>
  <si>
    <t>Servicios Integrales De Aviacion, S.A. De C.V.</t>
  </si>
  <si>
    <t>Kalitta Air</t>
  </si>
  <si>
    <t>Galistair Trading Ltd</t>
  </si>
  <si>
    <t>Lynden Air Cargo</t>
  </si>
  <si>
    <t>Febrero</t>
  </si>
  <si>
    <t>Acumulado
ene-mar</t>
  </si>
  <si>
    <t>Ene-Mar 2023</t>
  </si>
  <si>
    <t>Ene-Mar 2024</t>
  </si>
  <si>
    <t>Executive-Jet Management</t>
  </si>
  <si>
    <t>Interjet West Inc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</si>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</sst>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_-;\-* #,##0_-;_-* &quot;-&quot;??_-;_-@_-"/>
    <numFmt numFmtId="166" formatCode="_-* #,##0.0_-;\-* #,##0.0_-;_-* &quot;-&quot;??_-;_-@_-"/>
    <numFmt numFmtId="167" formatCode="#,##0.0"/>
    <numFmt numFmtId="168" formatCode="0.0%"/>
    <numFmt numFmtId="169" formatCode="_-* #,##0.000_-;\-* #,##0.000_-;_-* &quot;-&quot;??_-;_-@_-"/>
    <numFmt numFmtId="170" formatCode="_-* #,##0.0_-;\-* #,##0.0_-;_-* &quot;-&quot;?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B38E5D"/>
      <name val="Arial"/>
      <family val="2"/>
    </font>
    <font>
      <b/>
      <sz val="11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D244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8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4" fontId="2" fillId="0" borderId="0" applyFont="0" applyFill="0" applyBorder="0" applyAlignment="0" applyProtection="0"/>
    <xf numFmtId="0" fontId="17" fillId="3" borderId="0" applyNumberFormat="0" applyBorder="0" applyAlignment="0" applyProtection="0"/>
    <xf numFmtId="43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1" fillId="0" borderId="0"/>
    <xf numFmtId="9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2" fillId="0" borderId="0" xfId="0" applyFont="1"/>
    <xf numFmtId="0" fontId="6" fillId="0" borderId="0" xfId="0" applyFont="1"/>
    <xf numFmtId="0" fontId="26" fillId="0" borderId="0" xfId="0" applyFont="1"/>
    <xf numFmtId="0" fontId="31" fillId="0" borderId="0" xfId="0" applyFont="1"/>
    <xf numFmtId="0" fontId="32" fillId="0" borderId="0" xfId="0" applyFont="1"/>
    <xf numFmtId="0" fontId="31" fillId="0" borderId="0" xfId="0" quotePrefix="1" applyFont="1"/>
    <xf numFmtId="165" fontId="0" fillId="0" borderId="0" xfId="48" applyNumberFormat="1" applyFont="1"/>
    <xf numFmtId="165" fontId="26" fillId="0" borderId="0" xfId="48" applyNumberFormat="1" applyFont="1"/>
    <xf numFmtId="165" fontId="4" fillId="0" borderId="0" xfId="48" applyNumberFormat="1" applyFont="1"/>
    <xf numFmtId="165" fontId="6" fillId="0" borderId="0" xfId="48" applyNumberFormat="1" applyFont="1"/>
    <xf numFmtId="0" fontId="27" fillId="24" borderId="0" xfId="0" applyFont="1" applyFill="1" applyAlignment="1">
      <alignment horizontal="center" vertical="center" wrapText="1"/>
    </xf>
    <xf numFmtId="165" fontId="2" fillId="0" borderId="0" xfId="33" applyNumberFormat="1" applyFont="1" applyBorder="1" applyAlignment="1">
      <alignment horizontal="center" vertical="center" wrapText="1"/>
    </xf>
    <xf numFmtId="170" fontId="0" fillId="0" borderId="0" xfId="0" applyNumberFormat="1"/>
    <xf numFmtId="0" fontId="2" fillId="25" borderId="0" xfId="0" applyFont="1" applyFill="1" applyAlignment="1">
      <alignment horizontal="center"/>
    </xf>
    <xf numFmtId="165" fontId="2" fillId="25" borderId="0" xfId="33" applyNumberFormat="1" applyFont="1" applyFill="1" applyBorder="1" applyAlignment="1">
      <alignment horizontal="center" vertical="center" wrapText="1"/>
    </xf>
    <xf numFmtId="165" fontId="0" fillId="25" borderId="0" xfId="33" applyNumberFormat="1" applyFont="1" applyFill="1" applyBorder="1"/>
    <xf numFmtId="0" fontId="31" fillId="26" borderId="0" xfId="0" applyFont="1" applyFill="1" applyAlignment="1">
      <alignment horizontal="center"/>
    </xf>
    <xf numFmtId="168" fontId="31" fillId="26" borderId="0" xfId="4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0" fillId="0" borderId="0" xfId="33" applyNumberFormat="1" applyFont="1" applyFill="1" applyBorder="1"/>
    <xf numFmtId="1" fontId="27" fillId="24" borderId="10" xfId="0" applyNumberFormat="1" applyFont="1" applyFill="1" applyBorder="1" applyAlignment="1">
      <alignment horizontal="center" vertical="center" wrapText="1"/>
    </xf>
    <xf numFmtId="165" fontId="0" fillId="0" borderId="10" xfId="33" applyNumberFormat="1" applyFont="1" applyFill="1" applyBorder="1"/>
    <xf numFmtId="165" fontId="0" fillId="25" borderId="10" xfId="33" applyNumberFormat="1" applyFont="1" applyFill="1" applyBorder="1"/>
    <xf numFmtId="166" fontId="2" fillId="25" borderId="0" xfId="33" applyNumberFormat="1" applyFont="1" applyFill="1" applyBorder="1" applyAlignment="1">
      <alignment horizontal="center" vertical="center" wrapText="1"/>
    </xf>
    <xf numFmtId="166" fontId="0" fillId="25" borderId="10" xfId="33" applyNumberFormat="1" applyFont="1" applyFill="1" applyBorder="1"/>
    <xf numFmtId="165" fontId="2" fillId="0" borderId="0" xfId="33" applyNumberFormat="1" applyFont="1" applyFill="1" applyBorder="1" applyAlignment="1">
      <alignment horizontal="center" vertical="center" wrapText="1"/>
    </xf>
    <xf numFmtId="166" fontId="2" fillId="0" borderId="0" xfId="33" applyNumberFormat="1" applyFont="1" applyFill="1" applyBorder="1" applyAlignment="1">
      <alignment horizontal="center" vertical="center" wrapText="1"/>
    </xf>
    <xf numFmtId="166" fontId="0" fillId="0" borderId="10" xfId="33" applyNumberFormat="1" applyFont="1" applyFill="1" applyBorder="1"/>
    <xf numFmtId="0" fontId="7" fillId="0" borderId="0" xfId="0" applyFont="1"/>
    <xf numFmtId="165" fontId="0" fillId="0" borderId="0" xfId="0" applyNumberFormat="1"/>
    <xf numFmtId="0" fontId="27" fillId="24" borderId="0" xfId="0" applyFont="1" applyFill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0" fontId="8" fillId="0" borderId="0" xfId="0" applyFont="1"/>
    <xf numFmtId="0" fontId="27" fillId="27" borderId="0" xfId="0" applyFont="1" applyFill="1" applyAlignment="1">
      <alignment horizontal="center"/>
    </xf>
    <xf numFmtId="165" fontId="27" fillId="27" borderId="0" xfId="33" applyNumberFormat="1" applyFont="1" applyFill="1" applyBorder="1" applyAlignment="1">
      <alignment horizontal="center"/>
    </xf>
    <xf numFmtId="0" fontId="0" fillId="25" borderId="0" xfId="0" applyFill="1"/>
    <xf numFmtId="0" fontId="27" fillId="28" borderId="0" xfId="0" applyFont="1" applyFill="1" applyAlignment="1">
      <alignment horizontal="left" wrapText="1"/>
    </xf>
    <xf numFmtId="165" fontId="27" fillId="28" borderId="0" xfId="33" applyNumberFormat="1" applyFont="1" applyFill="1" applyBorder="1" applyAlignment="1">
      <alignment horizontal="center"/>
    </xf>
    <xf numFmtId="165" fontId="27" fillId="28" borderId="0" xfId="33" applyNumberFormat="1" applyFont="1" applyFill="1" applyBorder="1" applyAlignment="1">
      <alignment horizontal="center" vertical="center"/>
    </xf>
    <xf numFmtId="165" fontId="31" fillId="0" borderId="0" xfId="0" applyNumberFormat="1" applyFont="1"/>
    <xf numFmtId="168" fontId="37" fillId="26" borderId="0" xfId="45" applyNumberFormat="1" applyFont="1" applyFill="1" applyBorder="1" applyAlignment="1">
      <alignment horizontal="center" vertical="center" wrapText="1"/>
    </xf>
    <xf numFmtId="168" fontId="31" fillId="29" borderId="10" xfId="45" applyNumberFormat="1" applyFont="1" applyFill="1" applyBorder="1" applyAlignment="1">
      <alignment horizontal="center" vertical="center" wrapText="1"/>
    </xf>
    <xf numFmtId="168" fontId="31" fillId="30" borderId="10" xfId="45" applyNumberFormat="1" applyFont="1" applyFill="1" applyBorder="1" applyAlignment="1">
      <alignment horizontal="center" vertical="center" wrapText="1"/>
    </xf>
    <xf numFmtId="43" fontId="2" fillId="0" borderId="0" xfId="33" applyFont="1" applyFill="1" applyBorder="1" applyAlignment="1">
      <alignment horizontal="center" vertical="center" wrapText="1"/>
    </xf>
    <xf numFmtId="169" fontId="2" fillId="0" borderId="0" xfId="33" applyNumberFormat="1" applyFont="1" applyFill="1" applyBorder="1" applyAlignment="1">
      <alignment horizontal="center" vertical="center" wrapText="1"/>
    </xf>
    <xf numFmtId="43" fontId="0" fillId="0" borderId="10" xfId="33" applyFont="1" applyFill="1" applyBorder="1"/>
    <xf numFmtId="43" fontId="2" fillId="25" borderId="0" xfId="33" applyFont="1" applyFill="1" applyBorder="1" applyAlignment="1">
      <alignment horizontal="center" vertical="center" wrapText="1"/>
    </xf>
    <xf numFmtId="43" fontId="0" fillId="25" borderId="10" xfId="33" applyFont="1" applyFill="1" applyBorder="1"/>
    <xf numFmtId="0" fontId="27" fillId="24" borderId="10" xfId="0" applyFont="1" applyFill="1" applyBorder="1" applyAlignment="1">
      <alignment horizontal="center"/>
    </xf>
    <xf numFmtId="165" fontId="27" fillId="27" borderId="10" xfId="33" applyNumberFormat="1" applyFont="1" applyFill="1" applyBorder="1" applyAlignment="1">
      <alignment horizontal="center"/>
    </xf>
    <xf numFmtId="165" fontId="27" fillId="28" borderId="10" xfId="33" applyNumberFormat="1" applyFont="1" applyFill="1" applyBorder="1" applyAlignment="1">
      <alignment horizontal="center"/>
    </xf>
    <xf numFmtId="165" fontId="27" fillId="28" borderId="10" xfId="33" applyNumberFormat="1" applyFont="1" applyFill="1" applyBorder="1" applyAlignment="1">
      <alignment horizontal="center" vertical="center"/>
    </xf>
    <xf numFmtId="0" fontId="27" fillId="26" borderId="0" xfId="0" applyFont="1" applyFill="1" applyAlignment="1">
      <alignment horizontal="left" wrapText="1"/>
    </xf>
    <xf numFmtId="165" fontId="27" fillId="26" borderId="0" xfId="33" applyNumberFormat="1" applyFont="1" applyFill="1" applyBorder="1" applyAlignment="1">
      <alignment horizontal="center"/>
    </xf>
    <xf numFmtId="165" fontId="27" fillId="26" borderId="0" xfId="33" applyNumberFormat="1" applyFont="1" applyFill="1" applyBorder="1" applyAlignment="1">
      <alignment horizontal="center" vertical="center"/>
    </xf>
    <xf numFmtId="165" fontId="27" fillId="26" borderId="10" xfId="33" applyNumberFormat="1" applyFont="1" applyFill="1" applyBorder="1" applyAlignment="1">
      <alignment horizontal="center"/>
    </xf>
    <xf numFmtId="165" fontId="27" fillId="26" borderId="10" xfId="33" applyNumberFormat="1" applyFont="1" applyFill="1" applyBorder="1" applyAlignment="1">
      <alignment horizontal="center" vertical="center"/>
    </xf>
    <xf numFmtId="0" fontId="34" fillId="25" borderId="0" xfId="0" applyFont="1" applyFill="1"/>
    <xf numFmtId="0" fontId="2" fillId="25" borderId="0" xfId="0" applyFont="1" applyFill="1"/>
    <xf numFmtId="0" fontId="27" fillId="24" borderId="0" xfId="48" applyNumberFormat="1" applyFont="1" applyFill="1" applyBorder="1" applyAlignment="1">
      <alignment horizontal="center" vertical="center" wrapText="1"/>
    </xf>
    <xf numFmtId="165" fontId="0" fillId="0" borderId="0" xfId="33" applyNumberFormat="1" applyFont="1" applyBorder="1"/>
    <xf numFmtId="167" fontId="0" fillId="0" borderId="0" xfId="0" applyNumberFormat="1"/>
    <xf numFmtId="165" fontId="26" fillId="0" borderId="0" xfId="33" applyNumberFormat="1" applyFont="1" applyBorder="1" applyAlignment="1"/>
    <xf numFmtId="165" fontId="4" fillId="0" borderId="0" xfId="33" applyNumberFormat="1" applyFont="1" applyFill="1" applyBorder="1" applyAlignment="1"/>
    <xf numFmtId="165" fontId="6" fillId="0" borderId="0" xfId="33" applyNumberFormat="1" applyFont="1" applyFill="1" applyBorder="1" applyAlignment="1"/>
    <xf numFmtId="165" fontId="4" fillId="0" borderId="0" xfId="33" applyNumberFormat="1" applyFont="1" applyBorder="1" applyAlignment="1"/>
    <xf numFmtId="0" fontId="27" fillId="24" borderId="0" xfId="33" applyNumberFormat="1" applyFont="1" applyFill="1" applyBorder="1" applyAlignment="1">
      <alignment horizontal="center" vertical="center" wrapText="1"/>
    </xf>
    <xf numFmtId="43" fontId="0" fillId="25" borderId="0" xfId="48" applyFont="1" applyFill="1" applyBorder="1"/>
    <xf numFmtId="165" fontId="0" fillId="25" borderId="0" xfId="48" applyNumberFormat="1" applyFont="1" applyFill="1" applyBorder="1"/>
    <xf numFmtId="0" fontId="34" fillId="0" borderId="0" xfId="0" applyFont="1"/>
    <xf numFmtId="43" fontId="0" fillId="0" borderId="0" xfId="48" applyFont="1" applyBorder="1"/>
    <xf numFmtId="165" fontId="0" fillId="0" borderId="0" xfId="48" applyNumberFormat="1" applyFont="1" applyBorder="1"/>
    <xf numFmtId="166" fontId="2" fillId="0" borderId="0" xfId="33" applyNumberFormat="1" applyFont="1" applyBorder="1" applyAlignment="1">
      <alignment horizontal="center" vertical="center" wrapText="1"/>
    </xf>
    <xf numFmtId="168" fontId="31" fillId="26" borderId="10" xfId="45" applyNumberFormat="1" applyFont="1" applyFill="1" applyBorder="1" applyAlignment="1">
      <alignment horizontal="center" vertical="center" wrapText="1"/>
    </xf>
    <xf numFmtId="165" fontId="2" fillId="25" borderId="0" xfId="33" applyNumberFormat="1" applyFont="1" applyFill="1" applyBorder="1"/>
    <xf numFmtId="165" fontId="2" fillId="0" borderId="0" xfId="33" applyNumberFormat="1" applyFont="1" applyFill="1" applyBorder="1"/>
    <xf numFmtId="0" fontId="34" fillId="25" borderId="11" xfId="0" applyFont="1" applyFill="1" applyBorder="1"/>
    <xf numFmtId="0" fontId="0" fillId="25" borderId="11" xfId="0" applyFill="1" applyBorder="1"/>
    <xf numFmtId="0" fontId="2" fillId="25" borderId="11" xfId="0" applyFont="1" applyFill="1" applyBorder="1"/>
    <xf numFmtId="43" fontId="0" fillId="25" borderId="11" xfId="48" applyFont="1" applyFill="1" applyBorder="1"/>
    <xf numFmtId="165" fontId="0" fillId="25" borderId="11" xfId="48" applyNumberFormat="1" applyFont="1" applyFill="1" applyBorder="1"/>
    <xf numFmtId="0" fontId="34" fillId="0" borderId="11" xfId="0" applyFont="1" applyBorder="1"/>
    <xf numFmtId="0" fontId="0" fillId="0" borderId="11" xfId="0" applyBorder="1"/>
    <xf numFmtId="0" fontId="2" fillId="0" borderId="11" xfId="0" applyFont="1" applyBorder="1"/>
    <xf numFmtId="43" fontId="0" fillId="0" borderId="11" xfId="48" applyFont="1" applyBorder="1"/>
    <xf numFmtId="165" fontId="0" fillId="0" borderId="11" xfId="48" applyNumberFormat="1" applyFont="1" applyBorder="1"/>
    <xf numFmtId="0" fontId="36" fillId="0" borderId="0" xfId="0" applyFont="1" applyAlignment="1">
      <alignment horizontal="left" vertical="center" wrapText="1"/>
    </xf>
    <xf numFmtId="0" fontId="36" fillId="25" borderId="0" xfId="0" applyFont="1" applyFill="1" applyAlignment="1">
      <alignment horizontal="left" vertical="center" wrapText="1"/>
    </xf>
    <xf numFmtId="0" fontId="27" fillId="24" borderId="0" xfId="0" applyFont="1" applyFill="1" applyAlignment="1">
      <alignment horizontal="center" vertical="center" wrapText="1"/>
    </xf>
    <xf numFmtId="0" fontId="38" fillId="27" borderId="0" xfId="0" applyFont="1" applyFill="1" applyAlignment="1">
      <alignment horizontal="center" vertic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Millares" xfId="33" builtinId="3"/>
    <cellStyle name="Millares 2" xfId="46" xr:uid="{00000000-0005-0000-0000-000031000000}"/>
    <cellStyle name="Millares 3" xfId="48" xr:uid="{55EB5F94-8621-408D-9694-899DECADD217}"/>
    <cellStyle name="Neutral" xfId="34" builtinId="28" customBuiltin="1"/>
    <cellStyle name="Normal" xfId="0" builtinId="0"/>
    <cellStyle name="Normal 6" xfId="44" xr:uid="{00000000-0005-0000-0000-000024000000}"/>
    <cellStyle name="Notas" xfId="35" builtinId="10" customBuiltin="1"/>
    <cellStyle name="Porcentaje" xfId="45" builtinId="5"/>
    <cellStyle name="Porcentaje 2" xfId="47" xr:uid="{00000000-0005-0000-0000-000032000000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38E5D"/>
      <color rgb="FF9D2449"/>
      <color rgb="FF820000"/>
      <color rgb="FF285C4D"/>
      <color rgb="FFD4C19C"/>
      <color rgb="FF56242A"/>
      <color rgb="FF4E232E"/>
      <color rgb="FF621132"/>
      <color rgb="FFBC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/>
              <a:t>Pasajeros transportados en Servicio Regular Nacional e Internacional </a:t>
            </a:r>
          </a:p>
          <a:p>
            <a:pPr>
              <a:defRPr/>
            </a:pPr>
            <a:r>
              <a:rPr lang="es-MX"/>
              <a:t>por nacionalidad de empresas (Miles)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4382541127561513E-2"/>
          <c:y val="0.22437799181195545"/>
          <c:w val="0.90907486383946334"/>
          <c:h val="0.5725260584931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Resumen!$Q$30</c:f>
              <c:strCache>
                <c:ptCount val="1"/>
                <c:pt idx="0">
                  <c:v>Ene-Mar 2023</c:v>
                </c:pt>
              </c:strCache>
            </c:strRef>
          </c:tx>
          <c:spPr>
            <a:solidFill>
              <a:srgbClr val="D4C19C"/>
            </a:solidFill>
            <a:ln>
              <a:solidFill>
                <a:srgbClr val="D4C19C"/>
              </a:solidFill>
            </a:ln>
            <a:effectLst/>
          </c:spPr>
          <c:invertIfNegative val="0"/>
          <c:dLbls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12-4437-945B-EAC3DB17C1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(Resumen!$A$30:$B$32,Resumen!$A$34:$B$51)</c15:sqref>
                  </c15:fullRef>
                </c:ext>
              </c:extLst>
              <c:f>(Resumen!$A$30:$B$30,Resumen!$A$34:$B$34,Resumen!$A$37:$B$37,Resumen!$A$40:$B$40,Resumen!$A$43:$B$43,Resumen!$A$46:$B$46,Resumen!$A$49:$B$49)</c:f>
              <c:multiLvlStrCache>
                <c:ptCount val="7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(Resumen!$P$30:$P$32,Resumen!$P$34:$P$51)</c15:sqref>
                  </c15:fullRef>
                </c:ext>
              </c:extLst>
              <c:f>(Resumen!$P$30,Resumen!$P$34,Resumen!$P$37,Resumen!$P$40,Resumen!$P$43,Resumen!$P$46,Resumen!$P$49)</c:f>
              <c:numCache>
                <c:formatCode>_-* #,##0_-;\-* #,##0_-;_-* "-"??_-;_-@_-</c:formatCode>
                <c:ptCount val="7"/>
                <c:pt idx="0">
                  <c:v>14647.576000000001</c:v>
                </c:pt>
                <c:pt idx="1">
                  <c:v>3469.4409999999998</c:v>
                </c:pt>
                <c:pt idx="2">
                  <c:v>7209.268</c:v>
                </c:pt>
                <c:pt idx="3">
                  <c:v>1615.5700000000002</c:v>
                </c:pt>
                <c:pt idx="4">
                  <c:v>1061.0900000000001</c:v>
                </c:pt>
                <c:pt idx="5">
                  <c:v>960.91799999999989</c:v>
                </c:pt>
                <c:pt idx="6" formatCode="_-* #,##0.0_-;\-* #,##0.0_-;_-* &quot;-&quot;??_-;_-@_-">
                  <c:v>73.042000000000002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2-4437-945B-EAC3DB17C1B7}"/>
            </c:ext>
          </c:extLst>
        </c:ser>
        <c:ser>
          <c:idx val="1"/>
          <c:order val="1"/>
          <c:tx>
            <c:strRef>
              <c:f>Resumen!$Q$31</c:f>
              <c:strCache>
                <c:ptCount val="1"/>
                <c:pt idx="0">
                  <c:v>Ene-Mar 2024</c:v>
                </c:pt>
              </c:strCache>
            </c:strRef>
          </c:tx>
          <c:spPr>
            <a:solidFill>
              <a:srgbClr val="9D2449"/>
            </a:solidFill>
            <a:ln>
              <a:solidFill>
                <a:srgbClr val="9D2449"/>
              </a:solidFill>
            </a:ln>
            <a:effectLst/>
          </c:spPr>
          <c:invertIfNegative val="0"/>
          <c:dLbls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82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612-4437-945B-EAC3DB17C1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82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(Resumen!$A$30:$B$32,Resumen!$A$34:$B$51)</c15:sqref>
                  </c15:fullRef>
                </c:ext>
              </c:extLst>
              <c:f>(Resumen!$A$30:$B$30,Resumen!$A$34:$B$34,Resumen!$A$37:$B$37,Resumen!$A$40:$B$40,Resumen!$A$43:$B$43,Resumen!$A$46:$B$46,Resumen!$A$49:$B$49)</c:f>
              <c:multiLvlStrCache>
                <c:ptCount val="7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(Resumen!$P$31:$P$32,Resumen!$P$34:$P$51)</c15:sqref>
                  </c15:fullRef>
                </c:ext>
              </c:extLst>
              <c:f>(Resumen!$P$31,Resumen!$P$35,Resumen!$P$38,Resumen!$P$41,Resumen!$P$44,Resumen!$P$47,Resumen!$P$50)</c:f>
              <c:numCache>
                <c:formatCode>0.0%</c:formatCode>
                <c:ptCount val="7"/>
                <c:pt idx="0" formatCode="_-* #,##0_-;\-* #,##0_-;_-* &quot;-&quot;??_-;_-@_-">
                  <c:v>14062.284</c:v>
                </c:pt>
                <c:pt idx="1" formatCode="_-* #,##0_-;\-* #,##0_-;_-* &quot;-&quot;??_-;_-@_-">
                  <c:v>4084.8970000000004</c:v>
                </c:pt>
                <c:pt idx="2" formatCode="_-* #,##0_-;\-* #,##0_-;_-* &quot;-&quot;??_-;_-@_-">
                  <c:v>7954.3019999999997</c:v>
                </c:pt>
                <c:pt idx="3" formatCode="_-* #,##0_-;\-* #,##0_-;_-* &quot;-&quot;??_-;_-@_-">
                  <c:v>1858.7620000000002</c:v>
                </c:pt>
                <c:pt idx="4" formatCode="_-* #,##0_-;\-* #,##0_-;_-* &quot;-&quot;??_-;_-@_-">
                  <c:v>1046.3389999999999</c:v>
                </c:pt>
                <c:pt idx="5" formatCode="_-* #,##0_-;\-* #,##0_-;_-* &quot;-&quot;??_-;_-@_-">
                  <c:v>918.9380000000001</c:v>
                </c:pt>
                <c:pt idx="6" formatCode="_-* #,##0.0_-;\-* #,##0.0_-;_-* &quot;-&quot;??_-;_-@_-">
                  <c:v>73.38900000000001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12-4437-945B-EAC3DB17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68091408"/>
        <c:axId val="-668088144"/>
      </c:barChart>
      <c:barChart>
        <c:barDir val="col"/>
        <c:grouping val="clustered"/>
        <c:varyColors val="0"/>
        <c:ser>
          <c:idx val="2"/>
          <c:order val="2"/>
          <c:tx>
            <c:strRef>
              <c:f>Resumen!$C$32</c:f>
              <c:strCache>
                <c:ptCount val="1"/>
                <c:pt idx="0">
                  <c:v>Var %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ln>
                          <a:noFill/>
                        </a:ln>
                        <a:solidFill>
                          <a:srgbClr val="FF000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326DC8AC-F246-4703-BC16-23D830AE9B07}" type="CELLRANGE">
                      <a:rPr lang="en-US"/>
                      <a:pPr>
                        <a:defRPr>
                          <a:ln>
                            <a:noFill/>
                          </a:ln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ln>
                        <a:noFill/>
                      </a:ln>
                      <a:solidFill>
                        <a:srgbClr val="FF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612-4437-945B-EAC3DB17C1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E22541D-5B6A-4B6F-B78B-934488F7073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612-4437-945B-EAC3DB17C1B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F1F01D4-133C-4E0E-AE73-4319E910129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612-4437-945B-EAC3DB17C1B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158DA2-DCFB-49A7-9E11-E39221A5534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612-4437-945B-EAC3DB17C1B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ln>
                          <a:noFill/>
                        </a:ln>
                        <a:solidFill>
                          <a:srgbClr val="FF000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B48BF440-51D4-401D-AB0F-4C586AA56747}" type="CELLRANGE">
                      <a:rPr lang="es-MX"/>
                      <a:pPr>
                        <a:defRPr>
                          <a:ln>
                            <a:noFill/>
                          </a:ln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ln>
                        <a:noFill/>
                      </a:ln>
                      <a:solidFill>
                        <a:srgbClr val="FF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612-4437-945B-EAC3DB17C1B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ln>
                          <a:noFill/>
                        </a:ln>
                        <a:solidFill>
                          <a:srgbClr val="FF000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A6AB05BD-2DFF-4FF0-A795-AD60196A8D61}" type="CELLRANGE">
                      <a:rPr lang="es-MX"/>
                      <a:pPr>
                        <a:defRPr>
                          <a:ln>
                            <a:noFill/>
                          </a:ln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ln>
                        <a:noFill/>
                      </a:ln>
                      <a:solidFill>
                        <a:srgbClr val="FF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612-4437-945B-EAC3DB17C1B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A2A426A-115D-4282-B747-18AB1E0A458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612-4437-945B-EAC3DB17C1B7}"/>
                </c:ext>
              </c:extLst>
            </c:dLbl>
            <c:spPr>
              <a:noFill/>
              <a:ln>
                <a:solidFill>
                  <a:srgbClr val="00B0F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rgbClr val="00B0F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(Resumen!$A$30:$B$32,Resumen!$A$34:$B$51)</c15:sqref>
                  </c15:fullRef>
                </c:ext>
              </c:extLst>
              <c:f>(Resumen!$A$30:$B$30,Resumen!$A$34:$B$34,Resumen!$A$37:$B$37,Resumen!$A$40:$B$40,Resumen!$A$43:$B$43,Resumen!$A$46:$B$46,Resumen!$A$49:$B$49)</c:f>
              <c:multiLvlStrCache>
                <c:ptCount val="7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(Resumen!$Q$32,Resumen!$Q$34:$Q$51)</c15:sqref>
                  </c15:fullRef>
                </c:ext>
              </c:extLst>
              <c:f>(Resumen!$Q$32,Resumen!$Q$36,Resumen!$Q$39,Resumen!$Q$42,Resumen!$Q$45,Resumen!$Q$48,Resumen!$Q$51)</c:f>
              <c:numCache>
                <c:formatCode>General</c:formatCode>
                <c:ptCount val="7"/>
                <c:pt idx="0" formatCode="_-* #,##0_-;\-* #,##0_-;_-* &quot;-&quot;??_-;_-@_-">
                  <c:v>20647.576000000001</c:v>
                </c:pt>
                <c:pt idx="1" formatCode="_-* #,##0_-;\-* #,##0_-;_-* &quot;-&quot;??_-;_-@_-">
                  <c:v>10084.897000000001</c:v>
                </c:pt>
                <c:pt idx="2" formatCode="_-* #,##0_-;\-* #,##0_-;_-* &quot;-&quot;??_-;_-@_-">
                  <c:v>13954.302</c:v>
                </c:pt>
                <c:pt idx="3" formatCode="_-* #,##0_-;\-* #,##0_-;_-* &quot;-&quot;??_-;_-@_-">
                  <c:v>7858.7620000000006</c:v>
                </c:pt>
                <c:pt idx="4" formatCode="_-* #,##0_-;\-* #,##0_-;_-* &quot;-&quot;??_-;_-@_-">
                  <c:v>7061.09</c:v>
                </c:pt>
                <c:pt idx="5" formatCode="_-* #,##0_-;\-* #,##0_-;_-* &quot;-&quot;??_-;_-@_-">
                  <c:v>6960.9179999999997</c:v>
                </c:pt>
                <c:pt idx="6" formatCode="_-* #,##0_-;\-* #,##0_-;_-* &quot;-&quot;??_-;_-@_-">
                  <c:v>6073.3890000000001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(Resumen!$P$32,Resumen!$P$34:$P$51)</c15:f>
                <c15:dlblRangeCache>
                  <c:ptCount val="19"/>
                  <c:pt idx="0">
                    <c:v>▼4.0%</c:v>
                  </c:pt>
                  <c:pt idx="1">
                    <c:v> 3,469 </c:v>
                  </c:pt>
                  <c:pt idx="2">
                    <c:v> 4,085 </c:v>
                  </c:pt>
                  <c:pt idx="3">
                    <c:v>▲17.7%</c:v>
                  </c:pt>
                  <c:pt idx="4">
                    <c:v> 7,209 </c:v>
                  </c:pt>
                  <c:pt idx="5">
                    <c:v> 7,954 </c:v>
                  </c:pt>
                  <c:pt idx="6">
                    <c:v>▲10.3%</c:v>
                  </c:pt>
                  <c:pt idx="7">
                    <c:v> 1,616 </c:v>
                  </c:pt>
                  <c:pt idx="8">
                    <c:v> 1,859 </c:v>
                  </c:pt>
                  <c:pt idx="9">
                    <c:v>▲15.1%</c:v>
                  </c:pt>
                  <c:pt idx="10">
                    <c:v> 1,061 </c:v>
                  </c:pt>
                  <c:pt idx="11">
                    <c:v> 1,046 </c:v>
                  </c:pt>
                  <c:pt idx="12">
                    <c:v>▼1.4%</c:v>
                  </c:pt>
                  <c:pt idx="13">
                    <c:v> 961 </c:v>
                  </c:pt>
                  <c:pt idx="14">
                    <c:v> 919 </c:v>
                  </c:pt>
                  <c:pt idx="15">
                    <c:v>▼4.4%</c:v>
                  </c:pt>
                  <c:pt idx="16">
                    <c:v> 73.0 </c:v>
                  </c:pt>
                  <c:pt idx="17">
                    <c:v> 73.4 </c:v>
                  </c:pt>
                  <c:pt idx="18">
                    <c:v>▲0.5%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Resumen!$Q$46</c15:sqref>
                  <c15:dLbl>
                    <c:idx val="4"/>
                    <c:spPr>
                      <a:noFill/>
                      <a:ln>
                        <a:solidFill>
                          <a:srgbClr val="FF0000"/>
                        </a:solidFill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ln>
                              <a:noFill/>
                            </a:ln>
                            <a:solidFill>
                              <a:srgbClr val="FF0000"/>
                            </a:solidFill>
                            <a:latin typeface="Montserrat" panose="00000500000000000000" pitchFamily="2" charset="0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0-DE3B-46F9-9E9D-DEB37878DE5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5612-4437-945B-EAC3DB17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9117832"/>
        <c:axId val="549115536"/>
      </c:barChart>
      <c:catAx>
        <c:axId val="-6680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668088144"/>
        <c:crosses val="autoZero"/>
        <c:auto val="1"/>
        <c:lblAlgn val="ctr"/>
        <c:lblOffset val="100"/>
        <c:tickLblSkip val="1"/>
        <c:noMultiLvlLbl val="0"/>
      </c:catAx>
      <c:valAx>
        <c:axId val="-66808814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-668091408"/>
        <c:crosses val="autoZero"/>
        <c:crossBetween val="between"/>
      </c:valAx>
      <c:valAx>
        <c:axId val="549115536"/>
        <c:scaling>
          <c:orientation val="minMax"/>
        </c:scaling>
        <c:delete val="1"/>
        <c:axPos val="r"/>
        <c:numFmt formatCode="_-* #,##0_-;\-* #,##0_-;_-* &quot;-&quot;??_-;_-@_-" sourceLinked="1"/>
        <c:majorTickMark val="out"/>
        <c:minorTickMark val="none"/>
        <c:tickLblPos val="nextTo"/>
        <c:crossAx val="549117832"/>
        <c:crosses val="max"/>
        <c:crossBetween val="between"/>
      </c:valAx>
      <c:catAx>
        <c:axId val="549117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9115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/>
              <a:t>Mercancia transportada en Servicio Regular Nacional e Internacional </a:t>
            </a:r>
          </a:p>
          <a:p>
            <a:pPr>
              <a:defRPr/>
            </a:pPr>
            <a:r>
              <a:rPr lang="es-MX"/>
              <a:t>por nacionalidad de empresas (miles de Toneladas)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4382541127561513E-2"/>
          <c:y val="0.22437799181195545"/>
          <c:w val="0.90907486383946334"/>
          <c:h val="0.5725260584931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Resumen!$Q$75</c:f>
              <c:strCache>
                <c:ptCount val="1"/>
                <c:pt idx="0">
                  <c:v>Ene-Mar 2023</c:v>
                </c:pt>
              </c:strCache>
            </c:strRef>
          </c:tx>
          <c:spPr>
            <a:solidFill>
              <a:srgbClr val="D4C19C"/>
            </a:solidFill>
            <a:ln>
              <a:solidFill>
                <a:srgbClr val="D4C19C"/>
              </a:solidFill>
            </a:ln>
            <a:effectLst/>
          </c:spPr>
          <c:invertIfNegative val="0"/>
          <c:dLbls>
            <c:dLbl>
              <c:idx val="3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B38E5D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E5D-495C-A2ED-A6F8097C495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B38E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(Resumen!$A$75:$B$77,Resumen!$A$79:$B$99)</c15:sqref>
                  </c15:fullRef>
                </c:ext>
              </c:extLst>
              <c:f>(Resumen!$A$75:$B$75,Resumen!$A$79:$B$79,Resumen!$A$82:$B$82,Resumen!$A$85:$B$85,Resumen!$A$88:$B$88,Resumen!$A$91:$B$91,Resumen!$A$94:$B$94,Resumen!$A$97:$B$97,Resumen!$A$99:$B$99)</c:f>
              <c:multiLvlStrCache>
                <c:ptCount val="8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  <c:pt idx="7">
                    <c:v>Africanas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(Resumen!$P$75:$P$77,Resumen!$P$79:$P$98)</c15:sqref>
                  </c15:fullRef>
                </c:ext>
              </c:extLst>
              <c:f>(Resumen!$P$75,Resumen!$P$79,Resumen!$P$82,Resumen!$P$85,Resumen!$P$88,Resumen!$P$91,Resumen!$P$94,Resumen!$P$97)</c:f>
              <c:numCache>
                <c:formatCode>_-* #,##0_-;\-* #,##0_-;_-* "-"??_-;_-@_-</c:formatCode>
                <c:ptCount val="8"/>
                <c:pt idx="0">
                  <c:v>29069.821520000001</c:v>
                </c:pt>
                <c:pt idx="1">
                  <c:v>53156.286979999997</c:v>
                </c:pt>
                <c:pt idx="2">
                  <c:v>32559.595460581291</c:v>
                </c:pt>
                <c:pt idx="3">
                  <c:v>141.131</c:v>
                </c:pt>
                <c:pt idx="4">
                  <c:v>7956.91831</c:v>
                </c:pt>
                <c:pt idx="5">
                  <c:v>39445.7673</c:v>
                </c:pt>
                <c:pt idx="6">
                  <c:v>28086.047770000001</c:v>
                </c:pt>
                <c:pt idx="7">
                  <c:v>1901.4590000000001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4-4987-9C7C-F55B0EFA4192}"/>
            </c:ext>
          </c:extLst>
        </c:ser>
        <c:ser>
          <c:idx val="1"/>
          <c:order val="1"/>
          <c:tx>
            <c:strRef>
              <c:f>Resumen!$Q$76</c:f>
              <c:strCache>
                <c:ptCount val="1"/>
                <c:pt idx="0">
                  <c:v>Ene-Mar 2024</c:v>
                </c:pt>
              </c:strCache>
            </c:strRef>
          </c:tx>
          <c:spPr>
            <a:solidFill>
              <a:srgbClr val="9D2449"/>
            </a:solidFill>
            <a:ln>
              <a:solidFill>
                <a:srgbClr val="9D2449"/>
              </a:solidFill>
            </a:ln>
            <a:effectLst/>
          </c:spPr>
          <c:invertIfNegative val="0"/>
          <c:dLbls>
            <c:dLbl>
              <c:idx val="3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9D2449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E5D-495C-A2ED-A6F8097C495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9D2449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(Resumen!$A$75:$B$77,Resumen!$A$79:$B$99)</c15:sqref>
                  </c15:fullRef>
                </c:ext>
              </c:extLst>
              <c:f>(Resumen!$A$75:$B$75,Resumen!$A$79:$B$79,Resumen!$A$82:$B$82,Resumen!$A$85:$B$85,Resumen!$A$88:$B$88,Resumen!$A$91:$B$91,Resumen!$A$94:$B$94,Resumen!$A$97:$B$97,Resumen!$A$99:$B$99)</c:f>
              <c:multiLvlStrCache>
                <c:ptCount val="8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  <c:pt idx="7">
                    <c:v>Africanas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(Resumen!$P$76:$P$77,Resumen!$P$79:$P$99)</c15:sqref>
                  </c15:fullRef>
                </c:ext>
              </c:extLst>
              <c:f>(Resumen!$P$76,Resumen!$P$80,Resumen!$P$83,Resumen!$P$86,Resumen!$P$89,Resumen!$P$92,Resumen!$P$95,Resumen!$P$98)</c:f>
              <c:numCache>
                <c:formatCode>0.0%</c:formatCode>
                <c:ptCount val="8"/>
                <c:pt idx="0" formatCode="_-* #,##0_-;\-* #,##0_-;_-* &quot;-&quot;??_-;_-@_-">
                  <c:v>28252.507430000001</c:v>
                </c:pt>
                <c:pt idx="1" formatCode="_-* #,##0_-;\-* #,##0_-;_-* &quot;-&quot;??_-;_-@_-">
                  <c:v>41940.337289999996</c:v>
                </c:pt>
                <c:pt idx="2" formatCode="_-* #,##0_-;\-* #,##0_-;_-* &quot;-&quot;??_-;_-@_-">
                  <c:v>34440.388103801422</c:v>
                </c:pt>
                <c:pt idx="3" formatCode="_-* #,##0_-;\-* #,##0_-;_-* &quot;-&quot;??_-;_-@_-">
                  <c:v>149.065</c:v>
                </c:pt>
                <c:pt idx="4" formatCode="_-* #,##0_-;\-* #,##0_-;_-* &quot;-&quot;??_-;_-@_-">
                  <c:v>5956.0230599999995</c:v>
                </c:pt>
                <c:pt idx="5" formatCode="_-* #,##0_-;\-* #,##0_-;_-* &quot;-&quot;??_-;_-@_-">
                  <c:v>41929.034071999995</c:v>
                </c:pt>
                <c:pt idx="6" formatCode="_-* #,##0_-;\-* #,##0_-;_-* &quot;-&quot;??_-;_-@_-">
                  <c:v>38492.896799999995</c:v>
                </c:pt>
                <c:pt idx="7" formatCode="_-* #,##0_-;\-* #,##0_-;_-* &quot;-&quot;??_-;_-@_-">
                  <c:v>2139.4189999999999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4-4987-9C7C-F55B0EFA41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668098480"/>
        <c:axId val="-668097936"/>
      </c:barChart>
      <c:barChart>
        <c:barDir val="col"/>
        <c:grouping val="clustered"/>
        <c:varyColors val="0"/>
        <c:ser>
          <c:idx val="2"/>
          <c:order val="2"/>
          <c:tx>
            <c:strRef>
              <c:f>Resumen!$C$77</c:f>
              <c:strCache>
                <c:ptCount val="1"/>
                <c:pt idx="0">
                  <c:v>Var %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BFA5CEE-BD24-4EA1-BBD5-88DE895A7ECB}" type="CELLRANGE">
                      <a:rPr lang="en-US">
                        <a:solidFill>
                          <a:srgbClr val="FF000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204-4987-9C7C-F55B0EFA41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52119CC-3F73-428B-B664-72B90C01727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204-4987-9C7C-F55B0EFA419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1B3B6681-8A20-456C-AA74-8AF37E0EAA6E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204-4987-9C7C-F55B0EFA419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027A7CC6-E61E-4E5C-8152-AAFF092922AE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204-4987-9C7C-F55B0EFA41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D21B171-2786-4E08-B404-DC1236358E8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204-4987-9C7C-F55B0EFA419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8E845F8D-B786-4648-9720-6B050137D9E2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204-4987-9C7C-F55B0EFA419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0BC8CDA3-A0ED-4FBF-8802-DA573C93D2A9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204-4987-9C7C-F55B0EFA419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3ED4BEC2-6672-47D3-89F5-646BA1151A6B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461-40D8-BC08-40C2CF02E303}"/>
                </c:ext>
              </c:extLst>
            </c:dLbl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(Resumen!$A$75:$B$77,Resumen!$A$79:$B$99)</c15:sqref>
                  </c15:fullRef>
                </c:ext>
              </c:extLst>
              <c:f>(Resumen!$A$75:$B$75,Resumen!$A$79:$B$79,Resumen!$A$82:$B$82,Resumen!$A$85:$B$85,Resumen!$A$88:$B$88,Resumen!$A$91:$B$91,Resumen!$A$94:$B$94,Resumen!$A$97:$B$97,Resumen!$A$99:$B$99)</c:f>
              <c:multiLvlStrCache>
                <c:ptCount val="8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  <c:pt idx="7">
                    <c:v>Africanas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(Resumen!$Q$77,Resumen!$Q$79:$Q$99)</c15:sqref>
                  </c15:fullRef>
                </c:ext>
              </c:extLst>
              <c:f>(Resumen!$Q$77,Resumen!$Q$81,Resumen!$Q$84,Resumen!$Q$87,Resumen!$Q$90,Resumen!$Q$93,Resumen!$Q$96,Resumen!$Q$99)</c:f>
              <c:numCache>
                <c:formatCode>General</c:formatCode>
                <c:ptCount val="8"/>
                <c:pt idx="0" formatCode="_-* #,##0_-;\-* #,##0_-;_-* &quot;-&quot;??_-;_-@_-">
                  <c:v>40069.821519999998</c:v>
                </c:pt>
                <c:pt idx="1" formatCode="_-* #,##0_-;\-* #,##0_-;_-* &quot;-&quot;??_-;_-@_-">
                  <c:v>64156.286979999997</c:v>
                </c:pt>
                <c:pt idx="2" formatCode="_-* #,##0_-;\-* #,##0_-;_-* &quot;-&quot;??_-;_-@_-">
                  <c:v>45440.388103801422</c:v>
                </c:pt>
                <c:pt idx="3" formatCode="_-* #,##0_-;\-* #,##0_-;_-* &quot;-&quot;??_-;_-@_-">
                  <c:v>11149.065000000001</c:v>
                </c:pt>
                <c:pt idx="4" formatCode="_-* #,##0_-;\-* #,##0_-;_-* &quot;-&quot;??_-;_-@_-">
                  <c:v>18956.918310000001</c:v>
                </c:pt>
                <c:pt idx="5" formatCode="_-* #,##0_-;\-* #,##0_-;_-* &quot;-&quot;??_-;_-@_-">
                  <c:v>52929.034071999995</c:v>
                </c:pt>
                <c:pt idx="6" formatCode="_-* #,##0_-;\-* #,##0_-;_-* &quot;-&quot;??_-;_-@_-">
                  <c:v>49492.896799999995</c:v>
                </c:pt>
                <c:pt idx="7" formatCode="_-* #,##0_-;\-* #,##0_-;_-* &quot;-&quot;??_-;_-@_-">
                  <c:v>13139.419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(Resumen!$P$77,Resumen!$P$79:$P$99)</c15:f>
                <c15:dlblRangeCache>
                  <c:ptCount val="22"/>
                  <c:pt idx="0">
                    <c:v>▼2.8%</c:v>
                  </c:pt>
                  <c:pt idx="1">
                    <c:v> 53,156 </c:v>
                  </c:pt>
                  <c:pt idx="2">
                    <c:v> 41,940 </c:v>
                  </c:pt>
                  <c:pt idx="3">
                    <c:v>▼21.1%</c:v>
                  </c:pt>
                  <c:pt idx="4">
                    <c:v> 32,560 </c:v>
                  </c:pt>
                  <c:pt idx="5">
                    <c:v> 34,440 </c:v>
                  </c:pt>
                  <c:pt idx="6">
                    <c:v>▲5.8%</c:v>
                  </c:pt>
                  <c:pt idx="7">
                    <c:v> 141 </c:v>
                  </c:pt>
                  <c:pt idx="8">
                    <c:v> 149 </c:v>
                  </c:pt>
                  <c:pt idx="9">
                    <c:v>▲5.6%</c:v>
                  </c:pt>
                  <c:pt idx="10">
                    <c:v> 7,957 </c:v>
                  </c:pt>
                  <c:pt idx="11">
                    <c:v> 5,956 </c:v>
                  </c:pt>
                  <c:pt idx="12">
                    <c:v>▼25.1%</c:v>
                  </c:pt>
                  <c:pt idx="13">
                    <c:v> 39,446 </c:v>
                  </c:pt>
                  <c:pt idx="14">
                    <c:v> 41,929 </c:v>
                  </c:pt>
                  <c:pt idx="15">
                    <c:v>▲6.3%</c:v>
                  </c:pt>
                  <c:pt idx="16">
                    <c:v> 28,086 </c:v>
                  </c:pt>
                  <c:pt idx="17">
                    <c:v> 38,493 </c:v>
                  </c:pt>
                  <c:pt idx="18">
                    <c:v>▲37.1%</c:v>
                  </c:pt>
                  <c:pt idx="19">
                    <c:v> 1,901 </c:v>
                  </c:pt>
                  <c:pt idx="20">
                    <c:v> 2,139 </c:v>
                  </c:pt>
                  <c:pt idx="21">
                    <c:v>▲12.5%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0204-4987-9C7C-F55B0EFA41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61084632"/>
        <c:axId val="761074464"/>
      </c:barChart>
      <c:catAx>
        <c:axId val="-66809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668097936"/>
        <c:crosses val="autoZero"/>
        <c:auto val="1"/>
        <c:lblAlgn val="ctr"/>
        <c:lblOffset val="100"/>
        <c:tickLblSkip val="1"/>
        <c:noMultiLvlLbl val="0"/>
      </c:catAx>
      <c:valAx>
        <c:axId val="-668097936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-668098480"/>
        <c:crosses val="autoZero"/>
        <c:crossBetween val="between"/>
        <c:dispUnits>
          <c:builtInUnit val="thousands"/>
        </c:dispUnits>
      </c:valAx>
      <c:valAx>
        <c:axId val="761074464"/>
        <c:scaling>
          <c:orientation val="minMax"/>
        </c:scaling>
        <c:delete val="1"/>
        <c:axPos val="r"/>
        <c:numFmt formatCode="_-* #,##0_-;\-* #,##0_-;_-* &quot;-&quot;??_-;_-@_-" sourceLinked="1"/>
        <c:majorTickMark val="out"/>
        <c:minorTickMark val="none"/>
        <c:tickLblPos val="nextTo"/>
        <c:crossAx val="761084632"/>
        <c:crosses val="max"/>
        <c:crossBetween val="between"/>
      </c:valAx>
      <c:catAx>
        <c:axId val="761084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074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7</xdr:row>
      <xdr:rowOff>0</xdr:rowOff>
    </xdr:from>
    <xdr:to>
      <xdr:col>15</xdr:col>
      <xdr:colOff>843243</xdr:colOff>
      <xdr:row>26</xdr:row>
      <xdr:rowOff>17510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2348DD65-AB1A-4DC3-B89D-6523E50C322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0</xdr:colOff>
      <xdr:row>52</xdr:row>
      <xdr:rowOff>0</xdr:rowOff>
    </xdr:from>
    <xdr:to>
      <xdr:col>15</xdr:col>
      <xdr:colOff>843243</xdr:colOff>
      <xdr:row>71</xdr:row>
      <xdr:rowOff>5603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D2B93792-5D59-4C5B-B8B9-0A349AFA70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838</xdr:colOff>
      <xdr:row>3</xdr:row>
      <xdr:rowOff>152501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5ABF37-5D2F-4DE8-ABE6-1895E34A6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1588" cy="724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838</xdr:colOff>
      <xdr:row>3</xdr:row>
      <xdr:rowOff>128688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CB81B6-EE3D-44F4-8B50-5D1DEE180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1588" cy="724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838</xdr:colOff>
      <xdr:row>3</xdr:row>
      <xdr:rowOff>128688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C7C399-944A-401C-8CC9-5094B4097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1588" cy="7240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838</xdr:colOff>
      <xdr:row>3</xdr:row>
      <xdr:rowOff>128688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8C8812-4403-4719-8658-64B7C5DF9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1588" cy="7240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1024775</xdr:colOff>
      <xdr:row>3</xdr:row>
      <xdr:rowOff>128688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402F109-461E-4626-9724-FAEC29C9B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1588" cy="724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838</xdr:colOff>
      <xdr:row>3</xdr:row>
      <xdr:rowOff>128688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246CB7-D5A6-4BFE-8CF9-6EEB4EC29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1588" cy="7240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838</xdr:colOff>
      <xdr:row>3</xdr:row>
      <xdr:rowOff>128688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CCE929-01A6-4575-B625-DCBDFC196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1588" cy="7240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838</xdr:colOff>
      <xdr:row>3</xdr:row>
      <xdr:rowOff>128688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072D1E3-5AAE-48AB-BA7A-3F8141BE8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1588" cy="7240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1024775</xdr:colOff>
      <xdr:row>3</xdr:row>
      <xdr:rowOff>128688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50A256-59EA-412B-93E2-11D531BA1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1588" cy="72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MX">
  <a:themeElements>
    <a:clrScheme name="GMX">
      <a:dk1>
        <a:sysClr val="windowText" lastClr="000000"/>
      </a:dk1>
      <a:lt1>
        <a:sysClr val="window" lastClr="FFFFFF"/>
      </a:lt1>
      <a:dk2>
        <a:srgbClr val="621132"/>
      </a:dk2>
      <a:lt2>
        <a:srgbClr val="FFFFFF"/>
      </a:lt2>
      <a:accent1>
        <a:srgbClr val="9D2449"/>
      </a:accent1>
      <a:accent2>
        <a:srgbClr val="D4C19C"/>
      </a:accent2>
      <a:accent3>
        <a:srgbClr val="285C4D"/>
      </a:accent3>
      <a:accent4>
        <a:srgbClr val="56242A"/>
      </a:accent4>
      <a:accent5>
        <a:srgbClr val="B38E5D"/>
      </a:accent5>
      <a:accent6>
        <a:srgbClr val="13322B"/>
      </a:accent6>
      <a:hlink>
        <a:srgbClr val="13322B"/>
      </a:hlink>
      <a:folHlink>
        <a:srgbClr val="B38E5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4"/>
  <sheetViews>
    <sheetView showGridLines="0" tabSelected="1" zoomScale="80" zoomScaleNormal="80" workbookViewId="0"/>
  </sheetViews>
  <sheetFormatPr baseColWidth="10" defaultRowHeight="12.75" x14ac:dyDescent="0.2"/>
  <cols>
    <col min="1" max="1" width="2.85546875" customWidth="1"/>
    <col min="2" max="2" width="20.7109375" customWidth="1"/>
    <col min="3" max="3" width="9" customWidth="1"/>
    <col min="4" max="4" width="11.85546875" bestFit="1" customWidth="1"/>
    <col min="5" max="14" width="11.42578125" customWidth="1"/>
    <col min="15" max="15" width="9.5703125" customWidth="1"/>
    <col min="16" max="16" width="13.28515625" customWidth="1"/>
  </cols>
  <sheetData>
    <row r="1" spans="2:16" ht="15.75" x14ac:dyDescent="0.25">
      <c r="P1" s="5">
        <v>2024</v>
      </c>
    </row>
    <row r="2" spans="2:16" ht="15.75" x14ac:dyDescent="0.25">
      <c r="J2" s="5" t="s">
        <v>58</v>
      </c>
    </row>
    <row r="6" spans="2:16" ht="15" x14ac:dyDescent="0.2">
      <c r="B6" s="93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6" ht="15" x14ac:dyDescent="0.25">
      <c r="B7" s="4"/>
      <c r="C7" s="4"/>
    </row>
    <row r="8" spans="2:16" ht="15" x14ac:dyDescent="0.25">
      <c r="B8" s="4"/>
      <c r="C8" s="4"/>
    </row>
    <row r="9" spans="2:16" ht="15" x14ac:dyDescent="0.25">
      <c r="B9" s="4"/>
      <c r="C9" s="4"/>
    </row>
    <row r="10" spans="2:16" ht="15" x14ac:dyDescent="0.25">
      <c r="B10" s="4"/>
      <c r="C10" s="4"/>
    </row>
    <row r="11" spans="2:16" ht="15" x14ac:dyDescent="0.25">
      <c r="B11" s="4"/>
      <c r="C11" s="4"/>
    </row>
    <row r="12" spans="2:16" ht="15" x14ac:dyDescent="0.25">
      <c r="B12" s="4"/>
      <c r="C12" s="4"/>
    </row>
    <row r="13" spans="2:16" ht="15" x14ac:dyDescent="0.25">
      <c r="B13" s="4"/>
      <c r="C13" s="4"/>
    </row>
    <row r="14" spans="2:16" ht="15" x14ac:dyDescent="0.25">
      <c r="B14" s="4"/>
      <c r="C14" s="4"/>
    </row>
    <row r="15" spans="2:16" ht="15" x14ac:dyDescent="0.25">
      <c r="B15" s="4"/>
      <c r="C15" s="4"/>
    </row>
    <row r="16" spans="2:16" ht="15" x14ac:dyDescent="0.25">
      <c r="B16" s="4"/>
      <c r="C16" s="4"/>
    </row>
    <row r="17" spans="1:17" ht="15" x14ac:dyDescent="0.25">
      <c r="B17" s="4"/>
      <c r="C17" s="4"/>
    </row>
    <row r="18" spans="1:17" ht="15" x14ac:dyDescent="0.25">
      <c r="B18" s="4"/>
      <c r="C18" s="4"/>
    </row>
    <row r="19" spans="1:17" ht="15" x14ac:dyDescent="0.25">
      <c r="B19" s="4"/>
      <c r="C19" s="4"/>
    </row>
    <row r="20" spans="1:17" ht="15" x14ac:dyDescent="0.25">
      <c r="B20" s="4"/>
      <c r="C20" s="4"/>
    </row>
    <row r="21" spans="1:17" ht="15" x14ac:dyDescent="0.25">
      <c r="B21" s="4"/>
      <c r="C21" s="4"/>
    </row>
    <row r="22" spans="1:17" ht="15" x14ac:dyDescent="0.25">
      <c r="B22" s="4"/>
      <c r="C22" s="4"/>
    </row>
    <row r="23" spans="1:17" ht="15" x14ac:dyDescent="0.25">
      <c r="B23" s="4"/>
      <c r="C23" s="4"/>
    </row>
    <row r="24" spans="1:17" ht="15" x14ac:dyDescent="0.25">
      <c r="B24" s="4"/>
      <c r="C24" s="4"/>
    </row>
    <row r="25" spans="1:17" ht="15" x14ac:dyDescent="0.25">
      <c r="B25" s="4"/>
      <c r="C25" s="4"/>
    </row>
    <row r="26" spans="1:17" ht="15" x14ac:dyDescent="0.25">
      <c r="B26" s="4"/>
      <c r="C26" s="4"/>
    </row>
    <row r="28" spans="1:17" x14ac:dyDescent="0.2">
      <c r="B28" s="92" t="s">
        <v>114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43">
        <v>6000</v>
      </c>
    </row>
    <row r="29" spans="1:17" ht="30" customHeight="1" x14ac:dyDescent="0.2">
      <c r="B29" s="13" t="s">
        <v>91</v>
      </c>
      <c r="C29" s="13" t="s">
        <v>112</v>
      </c>
      <c r="D29" s="13" t="s">
        <v>93</v>
      </c>
      <c r="E29" s="13" t="s">
        <v>94</v>
      </c>
      <c r="F29" s="13" t="s">
        <v>95</v>
      </c>
      <c r="G29" s="13" t="s">
        <v>96</v>
      </c>
      <c r="H29" s="13" t="s">
        <v>97</v>
      </c>
      <c r="I29" s="13" t="s">
        <v>98</v>
      </c>
      <c r="J29" s="13" t="s">
        <v>99</v>
      </c>
      <c r="K29" s="13" t="s">
        <v>100</v>
      </c>
      <c r="L29" s="13" t="s">
        <v>101</v>
      </c>
      <c r="M29" s="13" t="s">
        <v>102</v>
      </c>
      <c r="N29" s="13" t="s">
        <v>103</v>
      </c>
      <c r="O29" s="13" t="s">
        <v>104</v>
      </c>
      <c r="P29" s="23" t="s">
        <v>195</v>
      </c>
      <c r="Q29" s="6"/>
    </row>
    <row r="30" spans="1:17" x14ac:dyDescent="0.2">
      <c r="A30" s="6" t="s">
        <v>91</v>
      </c>
      <c r="B30" s="90" t="s">
        <v>86</v>
      </c>
      <c r="C30" s="21">
        <v>2023</v>
      </c>
      <c r="D30" s="14">
        <v>4978.9790000000003</v>
      </c>
      <c r="E30" s="14">
        <v>4453.4690000000001</v>
      </c>
      <c r="F30" s="14">
        <v>5215.1279999999997</v>
      </c>
      <c r="G30" s="14">
        <v>5341.2579999999998</v>
      </c>
      <c r="H30" s="14">
        <v>5270.951</v>
      </c>
      <c r="I30" s="14">
        <v>5246.4740000000002</v>
      </c>
      <c r="J30" s="14">
        <v>5970.0429999999997</v>
      </c>
      <c r="K30" s="14">
        <v>5976.7</v>
      </c>
      <c r="L30" s="14">
        <v>5067.1589999999997</v>
      </c>
      <c r="M30" s="14">
        <v>5416.9440000000004</v>
      </c>
      <c r="N30" s="14">
        <v>5273.8530000000001</v>
      </c>
      <c r="O30" s="14">
        <v>5415.68</v>
      </c>
      <c r="P30" s="24">
        <f>SUM(D30:F30)</f>
        <v>14647.576000000001</v>
      </c>
      <c r="Q30" s="8" t="s">
        <v>196</v>
      </c>
    </row>
    <row r="31" spans="1:17" x14ac:dyDescent="0.2">
      <c r="A31" s="6"/>
      <c r="B31" s="90"/>
      <c r="C31" s="16">
        <v>2024</v>
      </c>
      <c r="D31" s="17">
        <f>PAXREG!B19/1000</f>
        <v>4807.9489999999996</v>
      </c>
      <c r="E31" s="17">
        <f>PAXREG!C19/1000</f>
        <v>4391.152</v>
      </c>
      <c r="F31" s="17">
        <f>PAXREG!D19/1000</f>
        <v>4863.183</v>
      </c>
      <c r="G31" s="17">
        <f>PAXREG!E19/1000</f>
        <v>0</v>
      </c>
      <c r="H31" s="17">
        <f>PAXREG!F19/1000</f>
        <v>0</v>
      </c>
      <c r="I31" s="17">
        <f>PAXREG!G19/1000</f>
        <v>0</v>
      </c>
      <c r="J31" s="17">
        <f>PAXREG!H19/1000</f>
        <v>0</v>
      </c>
      <c r="K31" s="17">
        <f>PAXREG!I19/1000</f>
        <v>0</v>
      </c>
      <c r="L31" s="17">
        <f>PAXREG!J19/1000</f>
        <v>0</v>
      </c>
      <c r="M31" s="17">
        <f>PAXREG!K19/1000</f>
        <v>0</v>
      </c>
      <c r="N31" s="17">
        <f>PAXREG!L19/1000</f>
        <v>0</v>
      </c>
      <c r="O31" s="17">
        <f>PAXREG!M19/1000</f>
        <v>0</v>
      </c>
      <c r="P31" s="25">
        <f>SUM(D31:F31)</f>
        <v>14062.284</v>
      </c>
      <c r="Q31" s="8" t="s">
        <v>197</v>
      </c>
    </row>
    <row r="32" spans="1:17" x14ac:dyDescent="0.2">
      <c r="A32" s="6"/>
      <c r="B32" s="90"/>
      <c r="C32" s="19" t="s">
        <v>113</v>
      </c>
      <c r="D32" s="20" t="str">
        <f t="shared" ref="D32:O32" si="0">IF(D31/D30-1&gt;=0,"▲"&amp;TEXT(ABS(D31/D30-1),"0.0%"),"▼"&amp;TEXT(ABS(D31/D30-1),"0.0%"))</f>
        <v>▼3.4%</v>
      </c>
      <c r="E32" s="20" t="str">
        <f t="shared" si="0"/>
        <v>▼1.4%</v>
      </c>
      <c r="F32" s="20" t="str">
        <f t="shared" si="0"/>
        <v>▼6.7%</v>
      </c>
      <c r="G32" s="20" t="str">
        <f t="shared" si="0"/>
        <v>▼100.0%</v>
      </c>
      <c r="H32" s="20" t="str">
        <f t="shared" si="0"/>
        <v>▼100.0%</v>
      </c>
      <c r="I32" s="20" t="str">
        <f t="shared" si="0"/>
        <v>▼100.0%</v>
      </c>
      <c r="J32" s="20" t="str">
        <f t="shared" si="0"/>
        <v>▼100.0%</v>
      </c>
      <c r="K32" s="20" t="str">
        <f t="shared" si="0"/>
        <v>▼100.0%</v>
      </c>
      <c r="L32" s="20" t="str">
        <f t="shared" si="0"/>
        <v>▼100.0%</v>
      </c>
      <c r="M32" s="20" t="str">
        <f t="shared" si="0"/>
        <v>▼100.0%</v>
      </c>
      <c r="N32" s="20" t="str">
        <f t="shared" si="0"/>
        <v>▼100.0%</v>
      </c>
      <c r="O32" s="20" t="str">
        <f t="shared" si="0"/>
        <v>▼100.0%</v>
      </c>
      <c r="P32" s="46" t="str">
        <f t="shared" ref="P32" si="1">IF(P31/P30-1&gt;=0,"▲"&amp;TEXT(ABS(P31/P30-1),"0.0%"),"▼"&amp;TEXT(ABS(P31/P30-1),"0.0%"))</f>
        <v>▼4.0%</v>
      </c>
      <c r="Q32" s="43">
        <f>MAX(P30:P31)+Q28</f>
        <v>20647.576000000001</v>
      </c>
    </row>
    <row r="33" spans="1:17" ht="30" customHeight="1" x14ac:dyDescent="0.2">
      <c r="B33" s="13" t="s">
        <v>92</v>
      </c>
      <c r="C33" s="13" t="s">
        <v>112</v>
      </c>
      <c r="D33" s="13" t="s">
        <v>93</v>
      </c>
      <c r="E33" s="13" t="s">
        <v>94</v>
      </c>
      <c r="F33" s="13" t="s">
        <v>95</v>
      </c>
      <c r="G33" s="13" t="s">
        <v>96</v>
      </c>
      <c r="H33" s="13" t="s">
        <v>97</v>
      </c>
      <c r="I33" s="13" t="s">
        <v>98</v>
      </c>
      <c r="J33" s="13" t="s">
        <v>99</v>
      </c>
      <c r="K33" s="13" t="s">
        <v>100</v>
      </c>
      <c r="L33" s="13" t="s">
        <v>101</v>
      </c>
      <c r="M33" s="13" t="s">
        <v>102</v>
      </c>
      <c r="N33" s="13" t="s">
        <v>103</v>
      </c>
      <c r="O33" s="13" t="s">
        <v>104</v>
      </c>
      <c r="P33" s="23" t="str">
        <f>P29</f>
        <v>Acumulado
ene-mar</v>
      </c>
      <c r="Q33" s="6"/>
    </row>
    <row r="34" spans="1:17" x14ac:dyDescent="0.2">
      <c r="A34" s="6" t="s">
        <v>92</v>
      </c>
      <c r="B34" s="90" t="s">
        <v>86</v>
      </c>
      <c r="C34" s="21">
        <v>2023</v>
      </c>
      <c r="D34" s="14">
        <v>1269.3579999999999</v>
      </c>
      <c r="E34" s="14">
        <v>1025.3019999999999</v>
      </c>
      <c r="F34" s="14">
        <v>1174.7809999999999</v>
      </c>
      <c r="G34" s="14">
        <v>1164.721</v>
      </c>
      <c r="H34" s="14">
        <v>1195.885</v>
      </c>
      <c r="I34" s="14">
        <v>1234.8820000000001</v>
      </c>
      <c r="J34" s="14">
        <v>1500.7360000000001</v>
      </c>
      <c r="K34" s="14">
        <v>1389.886</v>
      </c>
      <c r="L34" s="14">
        <v>1167.164</v>
      </c>
      <c r="M34" s="14">
        <v>1249.579</v>
      </c>
      <c r="N34" s="14">
        <v>1250.5989999999999</v>
      </c>
      <c r="O34" s="14">
        <v>1528.019</v>
      </c>
      <c r="P34" s="24">
        <f t="shared" ref="P34:P35" si="2">SUM(D34:F34)</f>
        <v>3469.4409999999998</v>
      </c>
      <c r="Q34" s="6"/>
    </row>
    <row r="35" spans="1:17" x14ac:dyDescent="0.2">
      <c r="A35" s="6"/>
      <c r="B35" s="90"/>
      <c r="C35" s="16">
        <v>2024</v>
      </c>
      <c r="D35" s="17">
        <f>PAXREG!B29/1000</f>
        <v>1466.671</v>
      </c>
      <c r="E35" s="17">
        <f>PAXREG!C29/1000</f>
        <v>1215.8620000000001</v>
      </c>
      <c r="F35" s="17">
        <f>PAXREG!D29/1000</f>
        <v>1402.364</v>
      </c>
      <c r="G35" s="17">
        <f>PAXREG!E29/1000</f>
        <v>0</v>
      </c>
      <c r="H35" s="17">
        <f>PAXREG!F29/1000</f>
        <v>0</v>
      </c>
      <c r="I35" s="17">
        <f>PAXREG!G29/1000</f>
        <v>0</v>
      </c>
      <c r="J35" s="17">
        <f>PAXREG!H29/1000</f>
        <v>0</v>
      </c>
      <c r="K35" s="17">
        <f>PAXREG!I29/1000</f>
        <v>0</v>
      </c>
      <c r="L35" s="17">
        <f>PAXREG!J29/1000</f>
        <v>0</v>
      </c>
      <c r="M35" s="17">
        <f>PAXREG!K29/1000</f>
        <v>0</v>
      </c>
      <c r="N35" s="17">
        <f>PAXREG!L29/1000</f>
        <v>0</v>
      </c>
      <c r="O35" s="17">
        <f>PAXREG!M29/1000</f>
        <v>0</v>
      </c>
      <c r="P35" s="25">
        <f t="shared" si="2"/>
        <v>4084.8970000000004</v>
      </c>
      <c r="Q35" s="6"/>
    </row>
    <row r="36" spans="1:17" x14ac:dyDescent="0.2">
      <c r="A36" s="6"/>
      <c r="B36" s="90"/>
      <c r="C36" s="19" t="s">
        <v>113</v>
      </c>
      <c r="D36" s="20" t="str">
        <f t="shared" ref="D36:P51" si="3">IF(D35/D34-1&gt;=0,"▲"&amp;TEXT(ABS(D35/D34-1),"0.0%"),"▼"&amp;TEXT(ABS(D35/D34-1),"0.0%"))</f>
        <v>▲15.5%</v>
      </c>
      <c r="E36" s="20" t="str">
        <f t="shared" si="3"/>
        <v>▲18.6%</v>
      </c>
      <c r="F36" s="20" t="str">
        <f t="shared" si="3"/>
        <v>▲19.4%</v>
      </c>
      <c r="G36" s="20" t="str">
        <f t="shared" si="3"/>
        <v>▼100.0%</v>
      </c>
      <c r="H36" s="20" t="str">
        <f t="shared" si="3"/>
        <v>▼100.0%</v>
      </c>
      <c r="I36" s="20" t="str">
        <f t="shared" si="3"/>
        <v>▼100.0%</v>
      </c>
      <c r="J36" s="20" t="str">
        <f t="shared" si="3"/>
        <v>▼100.0%</v>
      </c>
      <c r="K36" s="20" t="str">
        <f t="shared" si="3"/>
        <v>▼100.0%</v>
      </c>
      <c r="L36" s="20" t="str">
        <f t="shared" si="3"/>
        <v>▼100.0%</v>
      </c>
      <c r="M36" s="20" t="str">
        <f t="shared" si="3"/>
        <v>▼100.0%</v>
      </c>
      <c r="N36" s="20" t="str">
        <f t="shared" si="3"/>
        <v>▼100.0%</v>
      </c>
      <c r="O36" s="20" t="str">
        <f t="shared" si="3"/>
        <v>▼100.0%</v>
      </c>
      <c r="P36" s="45" t="str">
        <f t="shared" si="3"/>
        <v>▲17.7%</v>
      </c>
      <c r="Q36" s="43">
        <f>MAX(P34:P35)+Q28</f>
        <v>10084.897000000001</v>
      </c>
    </row>
    <row r="37" spans="1:17" x14ac:dyDescent="0.2">
      <c r="A37" s="6"/>
      <c r="B37" s="91" t="s">
        <v>87</v>
      </c>
      <c r="C37" s="21">
        <v>2023</v>
      </c>
      <c r="D37" s="14">
        <v>2409.4070000000002</v>
      </c>
      <c r="E37" s="14">
        <v>2198.0720000000001</v>
      </c>
      <c r="F37" s="14">
        <v>2601.7890000000002</v>
      </c>
      <c r="G37" s="14">
        <v>2271.5349999999999</v>
      </c>
      <c r="H37" s="14">
        <v>2130.366</v>
      </c>
      <c r="I37" s="14">
        <v>2374.8220000000001</v>
      </c>
      <c r="J37" s="14">
        <v>2590.7280000000001</v>
      </c>
      <c r="K37" s="14">
        <v>2153.4250000000002</v>
      </c>
      <c r="L37" s="14">
        <v>1569.2829999999999</v>
      </c>
      <c r="M37" s="14">
        <v>1882.681</v>
      </c>
      <c r="N37" s="14">
        <v>2187.4830000000002</v>
      </c>
      <c r="O37" s="14">
        <v>2597.9949999999999</v>
      </c>
      <c r="P37" s="24">
        <f t="shared" ref="P37:P38" si="4">SUM(D37:F37)</f>
        <v>7209.268</v>
      </c>
      <c r="Q37" s="6"/>
    </row>
    <row r="38" spans="1:17" x14ac:dyDescent="0.2">
      <c r="A38" s="6"/>
      <c r="B38" s="91"/>
      <c r="C38" s="16">
        <v>2024</v>
      </c>
      <c r="D38" s="17">
        <f>PAXREG!B35/1000</f>
        <v>2549.7150000000001</v>
      </c>
      <c r="E38" s="17">
        <f>PAXREG!C35/1000</f>
        <v>2472.3470000000002</v>
      </c>
      <c r="F38" s="17">
        <f>PAXREG!D35/1000</f>
        <v>2932.24</v>
      </c>
      <c r="G38" s="17">
        <f>PAXREG!E35/1000</f>
        <v>0</v>
      </c>
      <c r="H38" s="17">
        <f>PAXREG!F35/1000</f>
        <v>0</v>
      </c>
      <c r="I38" s="17">
        <f>PAXREG!G35/1000</f>
        <v>0</v>
      </c>
      <c r="J38" s="17">
        <f>PAXREG!H35/1000</f>
        <v>0</v>
      </c>
      <c r="K38" s="17">
        <f>PAXREG!I35/1000</f>
        <v>0</v>
      </c>
      <c r="L38" s="17">
        <f>PAXREG!J35/1000</f>
        <v>0</v>
      </c>
      <c r="M38" s="17">
        <f>PAXREG!K35/1000</f>
        <v>0</v>
      </c>
      <c r="N38" s="17">
        <f>PAXREG!L35/1000</f>
        <v>0</v>
      </c>
      <c r="O38" s="17">
        <f>PAXREG!M35/1000</f>
        <v>0</v>
      </c>
      <c r="P38" s="25">
        <f t="shared" si="4"/>
        <v>7954.3019999999997</v>
      </c>
      <c r="Q38" s="6"/>
    </row>
    <row r="39" spans="1:17" x14ac:dyDescent="0.2">
      <c r="A39" s="6"/>
      <c r="B39" s="91"/>
      <c r="C39" s="19" t="s">
        <v>113</v>
      </c>
      <c r="D39" s="20" t="str">
        <f t="shared" ref="D39:O39" si="5">IF(D38/D37-1&gt;=0,"▲"&amp;TEXT(ABS(D38/D37-1),"0.0%"),"▼"&amp;TEXT(ABS(D38/D37-1),"0.0%"))</f>
        <v>▲5.8%</v>
      </c>
      <c r="E39" s="20" t="str">
        <f t="shared" si="5"/>
        <v>▲12.5%</v>
      </c>
      <c r="F39" s="20" t="str">
        <f t="shared" si="5"/>
        <v>▲12.7%</v>
      </c>
      <c r="G39" s="20" t="str">
        <f t="shared" si="5"/>
        <v>▼100.0%</v>
      </c>
      <c r="H39" s="20" t="str">
        <f t="shared" si="5"/>
        <v>▼100.0%</v>
      </c>
      <c r="I39" s="20" t="str">
        <f t="shared" si="5"/>
        <v>▼100.0%</v>
      </c>
      <c r="J39" s="20" t="str">
        <f t="shared" si="5"/>
        <v>▼100.0%</v>
      </c>
      <c r="K39" s="20" t="str">
        <f t="shared" si="5"/>
        <v>▼100.0%</v>
      </c>
      <c r="L39" s="20" t="str">
        <f t="shared" si="5"/>
        <v>▼100.0%</v>
      </c>
      <c r="M39" s="20" t="str">
        <f t="shared" si="5"/>
        <v>▼100.0%</v>
      </c>
      <c r="N39" s="20" t="str">
        <f t="shared" si="5"/>
        <v>▼100.0%</v>
      </c>
      <c r="O39" s="20" t="str">
        <f t="shared" si="5"/>
        <v>▼100.0%</v>
      </c>
      <c r="P39" s="45" t="str">
        <f t="shared" si="3"/>
        <v>▲10.3%</v>
      </c>
      <c r="Q39" s="43">
        <f>MAX(P37:P38)+Q28</f>
        <v>13954.302</v>
      </c>
    </row>
    <row r="40" spans="1:17" x14ac:dyDescent="0.2">
      <c r="A40" s="6"/>
      <c r="B40" s="90" t="s">
        <v>90</v>
      </c>
      <c r="C40" s="21">
        <v>2023</v>
      </c>
      <c r="D40" s="14">
        <v>534.15300000000002</v>
      </c>
      <c r="E40" s="76">
        <v>517.904</v>
      </c>
      <c r="F40" s="76">
        <v>563.51300000000003</v>
      </c>
      <c r="G40" s="76">
        <v>453.14400000000001</v>
      </c>
      <c r="H40" s="76">
        <v>223.69300000000001</v>
      </c>
      <c r="I40" s="76">
        <v>154.82900000000001</v>
      </c>
      <c r="J40" s="76">
        <v>167.29599999999999</v>
      </c>
      <c r="K40" s="14">
        <v>163.01300000000001</v>
      </c>
      <c r="L40" s="14">
        <v>141.84700000000001</v>
      </c>
      <c r="M40" s="14">
        <v>205.179</v>
      </c>
      <c r="N40" s="14">
        <v>435.38299999999998</v>
      </c>
      <c r="O40" s="14">
        <v>573.83900000000006</v>
      </c>
      <c r="P40" s="24">
        <f t="shared" ref="P40:P41" si="6">SUM(D40:F40)</f>
        <v>1615.5700000000002</v>
      </c>
      <c r="Q40" s="6"/>
    </row>
    <row r="41" spans="1:17" x14ac:dyDescent="0.2">
      <c r="A41" s="6"/>
      <c r="B41" s="90"/>
      <c r="C41" s="16">
        <v>2024</v>
      </c>
      <c r="D41" s="17">
        <f>PAXREG!B49/1000</f>
        <v>619.80499999999995</v>
      </c>
      <c r="E41" s="17">
        <f>PAXREG!C49/1000</f>
        <v>609.51</v>
      </c>
      <c r="F41" s="17">
        <f>PAXREG!D49/1000</f>
        <v>629.447</v>
      </c>
      <c r="G41" s="17">
        <f>PAXREG!E49/1000</f>
        <v>0</v>
      </c>
      <c r="H41" s="17">
        <f>PAXREG!F49/1000</f>
        <v>0</v>
      </c>
      <c r="I41" s="17">
        <f>PAXREG!G49/1000</f>
        <v>0</v>
      </c>
      <c r="J41" s="17">
        <f>PAXREG!H49/1000</f>
        <v>0</v>
      </c>
      <c r="K41" s="17">
        <f>PAXREG!I49/1000</f>
        <v>0</v>
      </c>
      <c r="L41" s="17">
        <f>PAXREG!J49/1000</f>
        <v>0</v>
      </c>
      <c r="M41" s="17">
        <f>PAXREG!K49/1000</f>
        <v>0</v>
      </c>
      <c r="N41" s="17">
        <f>PAXREG!L49/1000</f>
        <v>0</v>
      </c>
      <c r="O41" s="17">
        <f>PAXREG!M49/1000</f>
        <v>0</v>
      </c>
      <c r="P41" s="25">
        <f t="shared" si="6"/>
        <v>1858.7620000000002</v>
      </c>
      <c r="Q41" s="6"/>
    </row>
    <row r="42" spans="1:17" x14ac:dyDescent="0.2">
      <c r="A42" s="6"/>
      <c r="B42" s="90"/>
      <c r="C42" s="19" t="s">
        <v>113</v>
      </c>
      <c r="D42" s="20" t="str">
        <f t="shared" ref="D42:O42" si="7">IF(D41/D40-1&gt;=0,"▲"&amp;TEXT(ABS(D41/D40-1),"0.0%"),"▼"&amp;TEXT(ABS(D41/D40-1),"0.0%"))</f>
        <v>▲16.0%</v>
      </c>
      <c r="E42" s="20" t="str">
        <f t="shared" si="7"/>
        <v>▲17.7%</v>
      </c>
      <c r="F42" s="20" t="str">
        <f t="shared" si="7"/>
        <v>▲11.7%</v>
      </c>
      <c r="G42" s="20" t="str">
        <f t="shared" si="7"/>
        <v>▼100.0%</v>
      </c>
      <c r="H42" s="20" t="str">
        <f t="shared" si="7"/>
        <v>▼100.0%</v>
      </c>
      <c r="I42" s="20" t="str">
        <f t="shared" si="7"/>
        <v>▼100.0%</v>
      </c>
      <c r="J42" s="20" t="str">
        <f t="shared" si="7"/>
        <v>▼100.0%</v>
      </c>
      <c r="K42" s="20" t="str">
        <f t="shared" si="7"/>
        <v>▼100.0%</v>
      </c>
      <c r="L42" s="20" t="str">
        <f t="shared" si="7"/>
        <v>▼100.0%</v>
      </c>
      <c r="M42" s="20" t="str">
        <f t="shared" si="7"/>
        <v>▼100.0%</v>
      </c>
      <c r="N42" s="20" t="str">
        <f t="shared" si="7"/>
        <v>▼100.0%</v>
      </c>
      <c r="O42" s="20" t="str">
        <f t="shared" si="7"/>
        <v>▼100.0%</v>
      </c>
      <c r="P42" s="45" t="str">
        <f t="shared" si="3"/>
        <v>▲15.1%</v>
      </c>
      <c r="Q42" s="43">
        <f>MAX(P40:P41)+Q28</f>
        <v>7858.7620000000006</v>
      </c>
    </row>
    <row r="43" spans="1:17" x14ac:dyDescent="0.2">
      <c r="A43" s="6"/>
      <c r="B43" s="91" t="s">
        <v>88</v>
      </c>
      <c r="C43" s="21">
        <v>2023</v>
      </c>
      <c r="D43" s="14">
        <v>386.87400000000002</v>
      </c>
      <c r="E43" s="14">
        <v>328.13</v>
      </c>
      <c r="F43" s="14">
        <v>346.08600000000001</v>
      </c>
      <c r="G43" s="14">
        <v>348.86700000000002</v>
      </c>
      <c r="H43" s="14">
        <v>337.03899999999999</v>
      </c>
      <c r="I43" s="14">
        <v>322.73</v>
      </c>
      <c r="J43" s="14">
        <v>366.84899999999999</v>
      </c>
      <c r="K43" s="14">
        <v>353.29</v>
      </c>
      <c r="L43" s="14">
        <v>329.32</v>
      </c>
      <c r="M43" s="14">
        <v>360.21499999999997</v>
      </c>
      <c r="N43" s="14">
        <v>356.23</v>
      </c>
      <c r="O43" s="14">
        <v>360.976</v>
      </c>
      <c r="P43" s="24">
        <f t="shared" ref="P43:P44" si="8">SUM(D43:F43)</f>
        <v>1061.0900000000001</v>
      </c>
      <c r="Q43" s="6"/>
    </row>
    <row r="44" spans="1:17" x14ac:dyDescent="0.2">
      <c r="A44" s="6"/>
      <c r="B44" s="91"/>
      <c r="C44" s="16">
        <v>2024</v>
      </c>
      <c r="D44" s="17">
        <f>PAXREG!B56/1000</f>
        <v>362.28300000000002</v>
      </c>
      <c r="E44" s="17">
        <f>PAXREG!C56/1000</f>
        <v>331.58600000000001</v>
      </c>
      <c r="F44" s="17">
        <f>PAXREG!D56/1000</f>
        <v>352.47</v>
      </c>
      <c r="G44" s="17">
        <f>PAXREG!E56/1000</f>
        <v>0</v>
      </c>
      <c r="H44" s="17">
        <f>PAXREG!F56/1000</f>
        <v>0</v>
      </c>
      <c r="I44" s="17">
        <f>PAXREG!G56/1000</f>
        <v>0</v>
      </c>
      <c r="J44" s="17">
        <f>PAXREG!H56/1000</f>
        <v>0</v>
      </c>
      <c r="K44" s="17">
        <f>PAXREG!I56/1000</f>
        <v>0</v>
      </c>
      <c r="L44" s="17">
        <f>PAXREG!J56/1000</f>
        <v>0</v>
      </c>
      <c r="M44" s="17">
        <f>PAXREG!K56/1000</f>
        <v>0</v>
      </c>
      <c r="N44" s="17">
        <f>PAXREG!L56/1000</f>
        <v>0</v>
      </c>
      <c r="O44" s="17">
        <f>PAXREG!M56/1000</f>
        <v>0</v>
      </c>
      <c r="P44" s="25">
        <f t="shared" si="8"/>
        <v>1046.3389999999999</v>
      </c>
      <c r="Q44" s="6"/>
    </row>
    <row r="45" spans="1:17" x14ac:dyDescent="0.2">
      <c r="A45" s="6"/>
      <c r="B45" s="91"/>
      <c r="C45" s="19" t="s">
        <v>113</v>
      </c>
      <c r="D45" s="20" t="str">
        <f>IF(D44/D43-1&gt;=0,"▲"&amp;TEXT(ABS(D44/D43-1),"0.0%"),"▼"&amp;TEXT(ABS(D44/D43-1),"0.0%"))</f>
        <v>▼6.4%</v>
      </c>
      <c r="E45" s="20" t="str">
        <f>IF(E44/E43-1&gt;=0,"▲"&amp;TEXT(ABS(E44/E43-1),"0.0%"),"▼"&amp;TEXT(ABS(E44/E43-1),"0.0%"))</f>
        <v>▲1.1%</v>
      </c>
      <c r="F45" s="20" t="str">
        <f>IF(F44/F43-1&gt;=0,"▲"&amp;TEXT(ABS(F44/F43-1),"0.0%"),"▼"&amp;TEXT(ABS(F44/F43-1),"0.0%"))</f>
        <v>▲1.8%</v>
      </c>
      <c r="G45" s="20" t="str">
        <f>IF(G44/G43-1&gt;=0,"▲"&amp;TEXT(ABS(G44/G43-1),"0.0%"),"▼"&amp;TEXT(ABS(G44/G43-1),"0.0%"))</f>
        <v>▼100.0%</v>
      </c>
      <c r="H45" s="20" t="str">
        <f t="shared" ref="H45:O45" si="9">IF(H44/H43-1&gt;=0,"▲"&amp;TEXT(ABS(H44/H43-1),"0.0%"),"▼"&amp;TEXT(ABS(H44/H43-1),"0.0%"))</f>
        <v>▼100.0%</v>
      </c>
      <c r="I45" s="20" t="str">
        <f t="shared" si="9"/>
        <v>▼100.0%</v>
      </c>
      <c r="J45" s="20" t="str">
        <f t="shared" si="9"/>
        <v>▼100.0%</v>
      </c>
      <c r="K45" s="20" t="str">
        <f t="shared" si="9"/>
        <v>▼100.0%</v>
      </c>
      <c r="L45" s="20" t="str">
        <f t="shared" si="9"/>
        <v>▼100.0%</v>
      </c>
      <c r="M45" s="20" t="str">
        <f t="shared" si="9"/>
        <v>▼100.0%</v>
      </c>
      <c r="N45" s="20" t="str">
        <f t="shared" si="9"/>
        <v>▼100.0%</v>
      </c>
      <c r="O45" s="20" t="str">
        <f t="shared" si="9"/>
        <v>▼100.0%</v>
      </c>
      <c r="P45" s="46" t="str">
        <f t="shared" si="3"/>
        <v>▼1.4%</v>
      </c>
      <c r="Q45" s="43">
        <f>MAX(P43:P44)+Q28</f>
        <v>7061.09</v>
      </c>
    </row>
    <row r="46" spans="1:17" x14ac:dyDescent="0.2">
      <c r="A46" s="6"/>
      <c r="B46" s="90" t="s">
        <v>89</v>
      </c>
      <c r="C46" s="21">
        <v>2023</v>
      </c>
      <c r="D46" s="14">
        <v>333.39299999999997</v>
      </c>
      <c r="E46" s="14">
        <v>296.56299999999999</v>
      </c>
      <c r="F46" s="14">
        <v>330.96199999999999</v>
      </c>
      <c r="G46" s="14">
        <v>313.43599999999998</v>
      </c>
      <c r="H46" s="14">
        <v>324.57400000000001</v>
      </c>
      <c r="I46" s="14">
        <v>328.71499999999997</v>
      </c>
      <c r="J46" s="14">
        <v>371.416</v>
      </c>
      <c r="K46" s="14">
        <v>370.90199999999999</v>
      </c>
      <c r="L46" s="14">
        <v>331.28800000000001</v>
      </c>
      <c r="M46" s="14">
        <v>338.86700000000002</v>
      </c>
      <c r="N46" s="14">
        <v>308.46199999999999</v>
      </c>
      <c r="O46" s="14">
        <v>327.613</v>
      </c>
      <c r="P46" s="24">
        <f t="shared" ref="P46:P47" si="10">SUM(D46:F46)</f>
        <v>960.91799999999989</v>
      </c>
      <c r="Q46" s="6"/>
    </row>
    <row r="47" spans="1:17" x14ac:dyDescent="0.2">
      <c r="A47" s="6"/>
      <c r="B47" s="90"/>
      <c r="C47" s="16">
        <v>2024</v>
      </c>
      <c r="D47" s="17">
        <f>PAXREG!B72/1000</f>
        <v>323.06200000000001</v>
      </c>
      <c r="E47" s="17">
        <f>PAXREG!C72/1000</f>
        <v>293.70600000000002</v>
      </c>
      <c r="F47" s="17">
        <f>PAXREG!D72/1000</f>
        <v>302.17</v>
      </c>
      <c r="G47" s="17">
        <f>PAXREG!E72/1000</f>
        <v>0</v>
      </c>
      <c r="H47" s="17">
        <f>PAXREG!F72/1000</f>
        <v>0</v>
      </c>
      <c r="I47" s="17">
        <f>PAXREG!G72/1000</f>
        <v>0</v>
      </c>
      <c r="J47" s="17">
        <f>PAXREG!H72/1000</f>
        <v>0</v>
      </c>
      <c r="K47" s="17">
        <f>PAXREG!I72/1000</f>
        <v>0</v>
      </c>
      <c r="L47" s="17">
        <f>PAXREG!J72/1000</f>
        <v>0</v>
      </c>
      <c r="M47" s="17">
        <f>PAXREG!K72/1000</f>
        <v>0</v>
      </c>
      <c r="N47" s="17">
        <f>PAXREG!L72/1000</f>
        <v>0</v>
      </c>
      <c r="O47" s="17">
        <f>PAXREG!M72/1000</f>
        <v>0</v>
      </c>
      <c r="P47" s="25">
        <f t="shared" si="10"/>
        <v>918.9380000000001</v>
      </c>
      <c r="Q47" s="6"/>
    </row>
    <row r="48" spans="1:17" x14ac:dyDescent="0.2">
      <c r="A48" s="6"/>
      <c r="B48" s="90"/>
      <c r="C48" s="19" t="s">
        <v>113</v>
      </c>
      <c r="D48" s="20" t="str">
        <f t="shared" ref="D48:O48" si="11">IF(D47/D46-1&gt;=0,"▲"&amp;TEXT(ABS(D47/D46-1),"0.0%"),"▼"&amp;TEXT(ABS(D47/D46-1),"0.0%"))</f>
        <v>▼3.1%</v>
      </c>
      <c r="E48" s="20" t="str">
        <f t="shared" si="11"/>
        <v>▼1.0%</v>
      </c>
      <c r="F48" s="20" t="str">
        <f t="shared" si="11"/>
        <v>▼8.7%</v>
      </c>
      <c r="G48" s="20" t="str">
        <f t="shared" si="11"/>
        <v>▼100.0%</v>
      </c>
      <c r="H48" s="20" t="str">
        <f t="shared" si="11"/>
        <v>▼100.0%</v>
      </c>
      <c r="I48" s="20" t="str">
        <f t="shared" si="11"/>
        <v>▼100.0%</v>
      </c>
      <c r="J48" s="20" t="str">
        <f t="shared" si="11"/>
        <v>▼100.0%</v>
      </c>
      <c r="K48" s="20" t="str">
        <f t="shared" si="11"/>
        <v>▼100.0%</v>
      </c>
      <c r="L48" s="20" t="str">
        <f t="shared" si="11"/>
        <v>▼100.0%</v>
      </c>
      <c r="M48" s="20" t="str">
        <f t="shared" si="11"/>
        <v>▼100.0%</v>
      </c>
      <c r="N48" s="20" t="str">
        <f t="shared" si="11"/>
        <v>▼100.0%</v>
      </c>
      <c r="O48" s="20" t="str">
        <f t="shared" si="11"/>
        <v>▼100.0%</v>
      </c>
      <c r="P48" s="46" t="str">
        <f t="shared" si="3"/>
        <v>▼4.4%</v>
      </c>
      <c r="Q48" s="43">
        <f>MAX(P46:P47)+Q28</f>
        <v>6960.9179999999997</v>
      </c>
    </row>
    <row r="49" spans="1:17" x14ac:dyDescent="0.2">
      <c r="A49" s="6"/>
      <c r="B49" s="91" t="s">
        <v>116</v>
      </c>
      <c r="C49" s="21">
        <v>2023</v>
      </c>
      <c r="D49" s="76">
        <v>24.291</v>
      </c>
      <c r="E49" s="76">
        <v>21.327999999999999</v>
      </c>
      <c r="F49" s="76">
        <v>27.422999999999998</v>
      </c>
      <c r="G49" s="76">
        <v>26.134</v>
      </c>
      <c r="H49" s="76">
        <v>24.776</v>
      </c>
      <c r="I49" s="76">
        <v>26.327000000000002</v>
      </c>
      <c r="J49" s="76">
        <v>27.603999999999999</v>
      </c>
      <c r="K49" s="76">
        <v>26.527999999999999</v>
      </c>
      <c r="L49" s="76">
        <v>27.210999999999999</v>
      </c>
      <c r="M49" s="76">
        <v>28.835999999999999</v>
      </c>
      <c r="N49" s="76">
        <v>26.827000000000002</v>
      </c>
      <c r="O49" s="76">
        <v>25.065999999999999</v>
      </c>
      <c r="P49" s="30">
        <f t="shared" ref="P49:P50" si="12">SUM(D49:F49)</f>
        <v>73.042000000000002</v>
      </c>
      <c r="Q49" s="6"/>
    </row>
    <row r="50" spans="1:17" x14ac:dyDescent="0.2">
      <c r="A50" s="6"/>
      <c r="B50" s="91"/>
      <c r="C50" s="16">
        <v>2024</v>
      </c>
      <c r="D50" s="26">
        <f>PAXREG!B91/1000</f>
        <v>24.507999999999999</v>
      </c>
      <c r="E50" s="26">
        <f>PAXREG!C91/1000</f>
        <v>20.6</v>
      </c>
      <c r="F50" s="26">
        <f>PAXREG!D91/1000</f>
        <v>28.280999999999999</v>
      </c>
      <c r="G50" s="26">
        <f>PAXREG!E91/1000</f>
        <v>0</v>
      </c>
      <c r="H50" s="26">
        <f>PAXREG!F91/1000</f>
        <v>0</v>
      </c>
      <c r="I50" s="26">
        <f>PAXREG!G91/1000</f>
        <v>0</v>
      </c>
      <c r="J50" s="26">
        <f>PAXREG!H91/1000</f>
        <v>0</v>
      </c>
      <c r="K50" s="26">
        <f>PAXREG!I91/1000</f>
        <v>0</v>
      </c>
      <c r="L50" s="26">
        <f>PAXREG!J91/1000</f>
        <v>0</v>
      </c>
      <c r="M50" s="26">
        <f>PAXREG!K91/1000</f>
        <v>0</v>
      </c>
      <c r="N50" s="26">
        <f>PAXREG!L91/1000</f>
        <v>0</v>
      </c>
      <c r="O50" s="26">
        <f>PAXREG!M91/1000</f>
        <v>0</v>
      </c>
      <c r="P50" s="27">
        <f t="shared" si="12"/>
        <v>73.38900000000001</v>
      </c>
      <c r="Q50" s="6"/>
    </row>
    <row r="51" spans="1:17" x14ac:dyDescent="0.2">
      <c r="A51" s="6"/>
      <c r="B51" s="91"/>
      <c r="C51" s="19" t="s">
        <v>113</v>
      </c>
      <c r="D51" s="20" t="str">
        <f t="shared" ref="D51:O51" si="13">IF(D50/D49-1&gt;=0,"▲"&amp;TEXT(ABS(D50/D49-1),"0.0%"),"▼"&amp;TEXT(ABS(D50/D49-1),"0.0%"))</f>
        <v>▲0.9%</v>
      </c>
      <c r="E51" s="20" t="str">
        <f t="shared" si="13"/>
        <v>▼3.4%</v>
      </c>
      <c r="F51" s="20" t="str">
        <f t="shared" si="13"/>
        <v>▲3.1%</v>
      </c>
      <c r="G51" s="20" t="str">
        <f t="shared" si="13"/>
        <v>▼100.0%</v>
      </c>
      <c r="H51" s="20" t="str">
        <f t="shared" si="13"/>
        <v>▼100.0%</v>
      </c>
      <c r="I51" s="20" t="str">
        <f t="shared" si="13"/>
        <v>▼100.0%</v>
      </c>
      <c r="J51" s="20" t="str">
        <f t="shared" si="13"/>
        <v>▼100.0%</v>
      </c>
      <c r="K51" s="20" t="str">
        <f t="shared" si="13"/>
        <v>▼100.0%</v>
      </c>
      <c r="L51" s="20" t="str">
        <f t="shared" si="13"/>
        <v>▼100.0%</v>
      </c>
      <c r="M51" s="20" t="str">
        <f t="shared" si="13"/>
        <v>▼100.0%</v>
      </c>
      <c r="N51" s="20" t="str">
        <f t="shared" si="13"/>
        <v>▼100.0%</v>
      </c>
      <c r="O51" s="20" t="str">
        <f t="shared" si="13"/>
        <v>▼100.0%</v>
      </c>
      <c r="P51" s="45" t="str">
        <f t="shared" si="3"/>
        <v>▲0.5%</v>
      </c>
      <c r="Q51" s="43">
        <f>MAX(P49:P50)+Q28</f>
        <v>6073.3890000000001</v>
      </c>
    </row>
    <row r="53" spans="1:17" ht="15" x14ac:dyDescent="0.25">
      <c r="B53" s="4"/>
      <c r="C53" s="4"/>
    </row>
    <row r="54" spans="1:17" ht="15" x14ac:dyDescent="0.25">
      <c r="B54" s="4"/>
      <c r="C54" s="4"/>
    </row>
    <row r="55" spans="1:17" ht="15" x14ac:dyDescent="0.25">
      <c r="B55" s="4"/>
      <c r="C55" s="4"/>
    </row>
    <row r="56" spans="1:17" ht="15" x14ac:dyDescent="0.25">
      <c r="B56" s="4"/>
      <c r="C56" s="4"/>
    </row>
    <row r="57" spans="1:17" ht="15" x14ac:dyDescent="0.25">
      <c r="B57" s="4"/>
      <c r="C57" s="4"/>
    </row>
    <row r="58" spans="1:17" ht="15" x14ac:dyDescent="0.25">
      <c r="B58" s="4"/>
      <c r="C58" s="4"/>
    </row>
    <row r="59" spans="1:17" ht="15" x14ac:dyDescent="0.25">
      <c r="B59" s="4"/>
      <c r="C59" s="4"/>
    </row>
    <row r="60" spans="1:17" ht="15" x14ac:dyDescent="0.25">
      <c r="B60" s="4"/>
      <c r="C60" s="4"/>
    </row>
    <row r="61" spans="1:17" ht="15" x14ac:dyDescent="0.25">
      <c r="B61" s="4"/>
      <c r="C61" s="4"/>
    </row>
    <row r="62" spans="1:17" ht="15" x14ac:dyDescent="0.25">
      <c r="B62" s="4"/>
      <c r="C62" s="4"/>
    </row>
    <row r="63" spans="1:17" ht="15" x14ac:dyDescent="0.25">
      <c r="B63" s="4"/>
      <c r="C63" s="4"/>
    </row>
    <row r="64" spans="1:17" ht="15" x14ac:dyDescent="0.25">
      <c r="B64" s="4"/>
      <c r="C64" s="4"/>
    </row>
    <row r="65" spans="1:17" ht="15" x14ac:dyDescent="0.25">
      <c r="B65" s="4"/>
      <c r="C65" s="4"/>
    </row>
    <row r="66" spans="1:17" ht="15" x14ac:dyDescent="0.25">
      <c r="B66" s="4"/>
      <c r="C66" s="4"/>
    </row>
    <row r="67" spans="1:17" ht="15" x14ac:dyDescent="0.25">
      <c r="B67" s="4"/>
      <c r="C67" s="4"/>
    </row>
    <row r="68" spans="1:17" ht="15" x14ac:dyDescent="0.25">
      <c r="B68" s="4"/>
      <c r="C68" s="4"/>
    </row>
    <row r="69" spans="1:17" ht="15" x14ac:dyDescent="0.25">
      <c r="B69" s="4"/>
      <c r="C69" s="4"/>
    </row>
    <row r="70" spans="1:17" ht="15" x14ac:dyDescent="0.25">
      <c r="B70" s="4"/>
      <c r="C70" s="4"/>
    </row>
    <row r="71" spans="1:17" ht="15" x14ac:dyDescent="0.25">
      <c r="B71" s="4"/>
      <c r="C71" s="4"/>
    </row>
    <row r="73" spans="1:17" ht="12.75" customHeight="1" x14ac:dyDescent="0.2">
      <c r="B73" s="92" t="s">
        <v>115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43">
        <v>11000</v>
      </c>
    </row>
    <row r="74" spans="1:17" ht="30" customHeight="1" x14ac:dyDescent="0.2">
      <c r="B74" s="13" t="s">
        <v>91</v>
      </c>
      <c r="C74" s="13" t="s">
        <v>112</v>
      </c>
      <c r="D74" s="13" t="s">
        <v>93</v>
      </c>
      <c r="E74" s="13" t="s">
        <v>94</v>
      </c>
      <c r="F74" s="13" t="s">
        <v>95</v>
      </c>
      <c r="G74" s="13" t="s">
        <v>96</v>
      </c>
      <c r="H74" s="13" t="s">
        <v>97</v>
      </c>
      <c r="I74" s="13" t="s">
        <v>98</v>
      </c>
      <c r="J74" s="13" t="s">
        <v>99</v>
      </c>
      <c r="K74" s="13" t="s">
        <v>100</v>
      </c>
      <c r="L74" s="13" t="s">
        <v>101</v>
      </c>
      <c r="M74" s="13" t="s">
        <v>102</v>
      </c>
      <c r="N74" s="13" t="s">
        <v>103</v>
      </c>
      <c r="O74" s="13" t="s">
        <v>104</v>
      </c>
      <c r="P74" s="23" t="str">
        <f>P29</f>
        <v>Acumulado
ene-mar</v>
      </c>
    </row>
    <row r="75" spans="1:17" x14ac:dyDescent="0.2">
      <c r="A75" s="6" t="s">
        <v>91</v>
      </c>
      <c r="B75" s="90" t="s">
        <v>86</v>
      </c>
      <c r="C75" s="21">
        <v>2023</v>
      </c>
      <c r="D75" s="28">
        <v>9596.1618600000002</v>
      </c>
      <c r="E75" s="28">
        <v>8878.0714700000008</v>
      </c>
      <c r="F75" s="28">
        <v>10595.588189999999</v>
      </c>
      <c r="G75" s="28">
        <v>9376.9209200000005</v>
      </c>
      <c r="H75" s="28">
        <v>10572.075449999998</v>
      </c>
      <c r="I75" s="28">
        <v>10335.844959999999</v>
      </c>
      <c r="J75" s="28">
        <v>9845.1506699999973</v>
      </c>
      <c r="K75" s="28">
        <v>10523.073319999998</v>
      </c>
      <c r="L75" s="28">
        <v>9698.2422200000001</v>
      </c>
      <c r="M75" s="28">
        <v>11064.185199999994</v>
      </c>
      <c r="N75" s="28">
        <v>11049.623379999995</v>
      </c>
      <c r="O75" s="28">
        <v>10457.710060000001</v>
      </c>
      <c r="P75" s="24">
        <f>SUM(D75:F75)</f>
        <v>29069.821520000001</v>
      </c>
      <c r="Q75" s="8" t="str">
        <f>Q30</f>
        <v>Ene-Mar 2023</v>
      </c>
    </row>
    <row r="76" spans="1:17" x14ac:dyDescent="0.2">
      <c r="A76" s="6"/>
      <c r="B76" s="90"/>
      <c r="C76" s="16">
        <v>2024</v>
      </c>
      <c r="D76" s="17">
        <f>CARGREG!B17/1000</f>
        <v>9707.3228199999994</v>
      </c>
      <c r="E76" s="17">
        <f>CARGREG!C17/1000</f>
        <v>9254.3676000000014</v>
      </c>
      <c r="F76" s="17">
        <f>CARGREG!D17/1000</f>
        <v>9290.8170100000025</v>
      </c>
      <c r="G76" s="17">
        <f>CARGREG!E17/1000</f>
        <v>0</v>
      </c>
      <c r="H76" s="17">
        <f>CARGREG!F17/1000</f>
        <v>0</v>
      </c>
      <c r="I76" s="17">
        <f>CARGREG!G17/1000</f>
        <v>0</v>
      </c>
      <c r="J76" s="17">
        <f>CARGREG!H17/1000</f>
        <v>0</v>
      </c>
      <c r="K76" s="17">
        <f>CARGREG!I17/1000</f>
        <v>0</v>
      </c>
      <c r="L76" s="17">
        <f>CARGREG!J17/1000</f>
        <v>0</v>
      </c>
      <c r="M76" s="17">
        <f>CARGREG!K17/1000</f>
        <v>0</v>
      </c>
      <c r="N76" s="17">
        <f>CARGREG!L17/1000</f>
        <v>0</v>
      </c>
      <c r="O76" s="17">
        <f>CARGREG!M17/1000</f>
        <v>0</v>
      </c>
      <c r="P76" s="25">
        <f>SUM(D76:F76)</f>
        <v>28252.507430000001</v>
      </c>
      <c r="Q76" s="8" t="str">
        <f>Q31</f>
        <v>Ene-Mar 2024</v>
      </c>
    </row>
    <row r="77" spans="1:17" x14ac:dyDescent="0.2">
      <c r="A77" s="6"/>
      <c r="B77" s="90"/>
      <c r="C77" s="19" t="s">
        <v>113</v>
      </c>
      <c r="D77" s="20" t="str">
        <f t="shared" ref="D77:P77" si="14">IF(D76/D75-1&gt;=0,"▲"&amp;TEXT(ABS(D76/D75-1),"0.0%"),"▼"&amp;TEXT(ABS(D76/D75-1),"0.0%"))</f>
        <v>▲1.2%</v>
      </c>
      <c r="E77" s="20" t="str">
        <f t="shared" si="14"/>
        <v>▲4.2%</v>
      </c>
      <c r="F77" s="20" t="str">
        <f t="shared" si="14"/>
        <v>▼12.3%</v>
      </c>
      <c r="G77" s="20" t="str">
        <f t="shared" si="14"/>
        <v>▼100.0%</v>
      </c>
      <c r="H77" s="20" t="str">
        <f t="shared" si="14"/>
        <v>▼100.0%</v>
      </c>
      <c r="I77" s="20" t="str">
        <f t="shared" si="14"/>
        <v>▼100.0%</v>
      </c>
      <c r="J77" s="20" t="str">
        <f t="shared" si="14"/>
        <v>▼100.0%</v>
      </c>
      <c r="K77" s="20" t="str">
        <f t="shared" si="14"/>
        <v>▼100.0%</v>
      </c>
      <c r="L77" s="20" t="str">
        <f t="shared" si="14"/>
        <v>▼100.0%</v>
      </c>
      <c r="M77" s="20" t="str">
        <f t="shared" si="14"/>
        <v>▼100.0%</v>
      </c>
      <c r="N77" s="20" t="str">
        <f t="shared" si="14"/>
        <v>▼100.0%</v>
      </c>
      <c r="O77" s="20" t="str">
        <f t="shared" si="14"/>
        <v>▼100.0%</v>
      </c>
      <c r="P77" s="46" t="str">
        <f t="shared" si="14"/>
        <v>▼2.8%</v>
      </c>
      <c r="Q77" s="43">
        <f>MAX(P75:P76)+Q73</f>
        <v>40069.821519999998</v>
      </c>
    </row>
    <row r="78" spans="1:17" ht="30" customHeight="1" x14ac:dyDescent="0.2">
      <c r="B78" s="13" t="s">
        <v>92</v>
      </c>
      <c r="C78" s="13" t="s">
        <v>112</v>
      </c>
      <c r="D78" s="13" t="s">
        <v>93</v>
      </c>
      <c r="E78" s="13" t="s">
        <v>94</v>
      </c>
      <c r="F78" s="13" t="s">
        <v>95</v>
      </c>
      <c r="G78" s="13" t="s">
        <v>96</v>
      </c>
      <c r="H78" s="13" t="s">
        <v>97</v>
      </c>
      <c r="I78" s="13" t="s">
        <v>98</v>
      </c>
      <c r="J78" s="13" t="s">
        <v>99</v>
      </c>
      <c r="K78" s="13" t="s">
        <v>100</v>
      </c>
      <c r="L78" s="13" t="s">
        <v>101</v>
      </c>
      <c r="M78" s="13" t="s">
        <v>102</v>
      </c>
      <c r="N78" s="13" t="s">
        <v>103</v>
      </c>
      <c r="O78" s="13" t="s">
        <v>104</v>
      </c>
      <c r="P78" s="23" t="str">
        <f>P29</f>
        <v>Acumulado
ene-mar</v>
      </c>
    </row>
    <row r="79" spans="1:17" x14ac:dyDescent="0.2">
      <c r="A79" s="6" t="s">
        <v>92</v>
      </c>
      <c r="B79" s="90" t="s">
        <v>86</v>
      </c>
      <c r="C79" s="21">
        <v>2023</v>
      </c>
      <c r="D79" s="28">
        <v>16712.009679999999</v>
      </c>
      <c r="E79" s="28">
        <v>17623.719399999998</v>
      </c>
      <c r="F79" s="28">
        <v>18820.5579</v>
      </c>
      <c r="G79" s="28">
        <v>16688.774600000001</v>
      </c>
      <c r="H79" s="28">
        <v>16617.065210000001</v>
      </c>
      <c r="I79" s="28">
        <v>15921.770990000003</v>
      </c>
      <c r="J79" s="28">
        <v>17547.654440999999</v>
      </c>
      <c r="K79" s="28">
        <v>17272.038529999998</v>
      </c>
      <c r="L79" s="28">
        <v>15797.156210000001</v>
      </c>
      <c r="M79" s="28">
        <v>18672.286583999998</v>
      </c>
      <c r="N79" s="28">
        <v>14902.05904</v>
      </c>
      <c r="O79" s="28">
        <v>13872.542679999999</v>
      </c>
      <c r="P79" s="24">
        <f t="shared" ref="P79:P80" si="15">SUM(D79:F79)</f>
        <v>53156.286979999997</v>
      </c>
    </row>
    <row r="80" spans="1:17" x14ac:dyDescent="0.2">
      <c r="A80" s="6"/>
      <c r="B80" s="90"/>
      <c r="C80" s="16">
        <v>2024</v>
      </c>
      <c r="D80" s="17">
        <f>CARGREG!B30/1000</f>
        <v>12951.431619999999</v>
      </c>
      <c r="E80" s="17">
        <f>CARGREG!C30/1000</f>
        <v>14506.24941</v>
      </c>
      <c r="F80" s="17">
        <f>CARGREG!D30/1000</f>
        <v>14482.656259999998</v>
      </c>
      <c r="G80" s="17">
        <f>CARGREG!E30/1000</f>
        <v>0</v>
      </c>
      <c r="H80" s="17">
        <f>CARGREG!F30/1000</f>
        <v>0</v>
      </c>
      <c r="I80" s="17">
        <f>CARGREG!G30/1000</f>
        <v>0</v>
      </c>
      <c r="J80" s="17">
        <f>CARGREG!H30/1000</f>
        <v>0</v>
      </c>
      <c r="K80" s="17">
        <f>CARGREG!I30/1000</f>
        <v>0</v>
      </c>
      <c r="L80" s="17">
        <f>CARGREG!J30/1000</f>
        <v>0</v>
      </c>
      <c r="M80" s="17">
        <f>CARGREG!K30/1000</f>
        <v>0</v>
      </c>
      <c r="N80" s="17">
        <f>CARGREG!L30/1000</f>
        <v>0</v>
      </c>
      <c r="O80" s="17">
        <f>CARGREG!M30/1000</f>
        <v>0</v>
      </c>
      <c r="P80" s="25">
        <f t="shared" si="15"/>
        <v>41940.337289999996</v>
      </c>
    </row>
    <row r="81" spans="1:17" x14ac:dyDescent="0.2">
      <c r="A81" s="6"/>
      <c r="B81" s="90"/>
      <c r="C81" s="19" t="s">
        <v>113</v>
      </c>
      <c r="D81" s="20" t="str">
        <f t="shared" ref="D81:P96" si="16">IF(D80/D79-1&gt;=0,"▲"&amp;TEXT(ABS(D80/D79-1),"0.0%"),"▼"&amp;TEXT(ABS(D80/D79-1),"0.0%"))</f>
        <v>▼22.5%</v>
      </c>
      <c r="E81" s="20" t="str">
        <f t="shared" si="16"/>
        <v>▼17.7%</v>
      </c>
      <c r="F81" s="20" t="str">
        <f t="shared" si="16"/>
        <v>▼23.0%</v>
      </c>
      <c r="G81" s="20" t="str">
        <f t="shared" si="16"/>
        <v>▼100.0%</v>
      </c>
      <c r="H81" s="20" t="str">
        <f t="shared" si="16"/>
        <v>▼100.0%</v>
      </c>
      <c r="I81" s="20" t="str">
        <f t="shared" si="16"/>
        <v>▼100.0%</v>
      </c>
      <c r="J81" s="20" t="str">
        <f t="shared" si="16"/>
        <v>▼100.0%</v>
      </c>
      <c r="K81" s="20" t="str">
        <f t="shared" si="16"/>
        <v>▼100.0%</v>
      </c>
      <c r="L81" s="20" t="str">
        <f t="shared" si="16"/>
        <v>▼100.0%</v>
      </c>
      <c r="M81" s="20" t="str">
        <f t="shared" si="16"/>
        <v>▼100.0%</v>
      </c>
      <c r="N81" s="20" t="str">
        <f t="shared" si="16"/>
        <v>▼100.0%</v>
      </c>
      <c r="O81" s="20" t="str">
        <f t="shared" si="16"/>
        <v>▼100.0%</v>
      </c>
      <c r="P81" s="46" t="str">
        <f t="shared" si="16"/>
        <v>▼21.1%</v>
      </c>
      <c r="Q81" s="43">
        <f>MAX(P79:P80)+Q73</f>
        <v>64156.286979999997</v>
      </c>
    </row>
    <row r="82" spans="1:17" x14ac:dyDescent="0.2">
      <c r="A82" s="6"/>
      <c r="B82" s="91" t="s">
        <v>87</v>
      </c>
      <c r="C82" s="21">
        <v>2023</v>
      </c>
      <c r="D82" s="28">
        <v>10631.460656616069</v>
      </c>
      <c r="E82" s="28">
        <v>10297.70288817955</v>
      </c>
      <c r="F82" s="28">
        <v>11630.43191578567</v>
      </c>
      <c r="G82" s="28">
        <v>9745.8580438303616</v>
      </c>
      <c r="H82" s="28">
        <v>10310.05088646363</v>
      </c>
      <c r="I82" s="28">
        <v>10352.348026239559</v>
      </c>
      <c r="J82" s="28">
        <v>10176.83545979321</v>
      </c>
      <c r="K82" s="28">
        <v>10678.306165821259</v>
      </c>
      <c r="L82" s="28">
        <v>9719.7349272013871</v>
      </c>
      <c r="M82" s="28">
        <v>11604.903104327317</v>
      </c>
      <c r="N82" s="28">
        <v>9817.7052922301791</v>
      </c>
      <c r="O82" s="28">
        <v>9069.6951920309275</v>
      </c>
      <c r="P82" s="24">
        <f t="shared" ref="P82:P83" si="17">SUM(D82:F82)</f>
        <v>32559.595460581291</v>
      </c>
      <c r="Q82" s="6"/>
    </row>
    <row r="83" spans="1:17" x14ac:dyDescent="0.2">
      <c r="A83" s="6"/>
      <c r="B83" s="91"/>
      <c r="C83" s="16">
        <v>2024</v>
      </c>
      <c r="D83" s="17">
        <f>CARGREG!B36/1000</f>
        <v>12111.205109090239</v>
      </c>
      <c r="E83" s="17">
        <f>CARGREG!C36/1000</f>
        <v>11883.265289296362</v>
      </c>
      <c r="F83" s="17">
        <f>CARGREG!D36/1000</f>
        <v>10445.91770541482</v>
      </c>
      <c r="G83" s="17">
        <f>CARGREG!E36/1000</f>
        <v>0</v>
      </c>
      <c r="H83" s="17">
        <f>CARGREG!F36/1000</f>
        <v>0</v>
      </c>
      <c r="I83" s="17">
        <f>CARGREG!G36/1000</f>
        <v>0</v>
      </c>
      <c r="J83" s="17">
        <f>CARGREG!H36/1000</f>
        <v>0</v>
      </c>
      <c r="K83" s="17">
        <f>CARGREG!I36/1000</f>
        <v>0</v>
      </c>
      <c r="L83" s="17">
        <f>CARGREG!J36/1000</f>
        <v>0</v>
      </c>
      <c r="M83" s="17">
        <f>CARGREG!K36/1000</f>
        <v>0</v>
      </c>
      <c r="N83" s="17">
        <f>CARGREG!L36/1000</f>
        <v>0</v>
      </c>
      <c r="O83" s="17">
        <f>CARGREG!M36/1000</f>
        <v>0</v>
      </c>
      <c r="P83" s="25">
        <f t="shared" si="17"/>
        <v>34440.388103801422</v>
      </c>
      <c r="Q83" s="6"/>
    </row>
    <row r="84" spans="1:17" x14ac:dyDescent="0.2">
      <c r="A84" s="6"/>
      <c r="B84" s="91"/>
      <c r="C84" s="19" t="s">
        <v>113</v>
      </c>
      <c r="D84" s="20" t="str">
        <f t="shared" ref="D84:O84" si="18">IF(D83/D82-1&gt;=0,"▲"&amp;TEXT(ABS(D83/D82-1),"0.0%"),"▼"&amp;TEXT(ABS(D83/D82-1),"0.0%"))</f>
        <v>▲13.9%</v>
      </c>
      <c r="E84" s="20" t="str">
        <f t="shared" si="18"/>
        <v>▲15.4%</v>
      </c>
      <c r="F84" s="20" t="str">
        <f t="shared" si="18"/>
        <v>▼10.2%</v>
      </c>
      <c r="G84" s="20" t="str">
        <f t="shared" si="18"/>
        <v>▼100.0%</v>
      </c>
      <c r="H84" s="20" t="str">
        <f t="shared" si="18"/>
        <v>▼100.0%</v>
      </c>
      <c r="I84" s="20" t="str">
        <f t="shared" si="18"/>
        <v>▼100.0%</v>
      </c>
      <c r="J84" s="20" t="str">
        <f t="shared" si="18"/>
        <v>▼100.0%</v>
      </c>
      <c r="K84" s="20" t="str">
        <f t="shared" si="18"/>
        <v>▼100.0%</v>
      </c>
      <c r="L84" s="20" t="str">
        <f t="shared" si="18"/>
        <v>▼100.0%</v>
      </c>
      <c r="M84" s="20" t="str">
        <f t="shared" si="18"/>
        <v>▼100.0%</v>
      </c>
      <c r="N84" s="20" t="str">
        <f t="shared" si="18"/>
        <v>▼100.0%</v>
      </c>
      <c r="O84" s="20" t="str">
        <f t="shared" si="18"/>
        <v>▼100.0%</v>
      </c>
      <c r="P84" s="45" t="str">
        <f t="shared" si="16"/>
        <v>▲5.8%</v>
      </c>
      <c r="Q84" s="43">
        <f>MAX(P82:P83)+Q73</f>
        <v>45440.388103801422</v>
      </c>
    </row>
    <row r="85" spans="1:17" x14ac:dyDescent="0.2">
      <c r="A85" s="6"/>
      <c r="B85" s="90" t="s">
        <v>90</v>
      </c>
      <c r="C85" s="21">
        <v>2023</v>
      </c>
      <c r="D85" s="29">
        <v>36.253</v>
      </c>
      <c r="E85" s="29">
        <v>75.331999999999994</v>
      </c>
      <c r="F85" s="29">
        <v>29.545999999999999</v>
      </c>
      <c r="G85" s="29">
        <v>36.615000000000002</v>
      </c>
      <c r="H85" s="29">
        <v>48.081000000000003</v>
      </c>
      <c r="I85" s="29">
        <v>36.125</v>
      </c>
      <c r="J85" s="29">
        <v>48.895000000000003</v>
      </c>
      <c r="K85" s="29">
        <v>52.222000000000001</v>
      </c>
      <c r="L85" s="29">
        <v>85.058000000000007</v>
      </c>
      <c r="M85" s="29">
        <v>62.91</v>
      </c>
      <c r="N85" s="29">
        <v>95.251000000000005</v>
      </c>
      <c r="O85" s="29">
        <v>74.738</v>
      </c>
      <c r="P85" s="24">
        <f t="shared" ref="P85:P86" si="19">SUM(D85:F85)</f>
        <v>141.131</v>
      </c>
      <c r="Q85" s="6"/>
    </row>
    <row r="86" spans="1:17" x14ac:dyDescent="0.2">
      <c r="A86" s="6"/>
      <c r="B86" s="90"/>
      <c r="C86" s="16">
        <v>2024</v>
      </c>
      <c r="D86" s="26">
        <f>CARGREG!B44/1000</f>
        <v>44.356000000000002</v>
      </c>
      <c r="E86" s="26">
        <f>CARGREG!C44/1000</f>
        <v>45.631999999999998</v>
      </c>
      <c r="F86" s="26">
        <f>CARGREG!D44/1000</f>
        <v>59.076999999999998</v>
      </c>
      <c r="G86" s="26">
        <f>CARGREG!E44/1000</f>
        <v>0</v>
      </c>
      <c r="H86" s="26">
        <f>CARGREG!F44/1000</f>
        <v>0</v>
      </c>
      <c r="I86" s="26">
        <f>CARGREG!G44/1000</f>
        <v>0</v>
      </c>
      <c r="J86" s="26">
        <f>CARGREG!H44/1000</f>
        <v>0</v>
      </c>
      <c r="K86" s="26">
        <f>CARGREG!I44/1000</f>
        <v>0</v>
      </c>
      <c r="L86" s="26">
        <f>CARGREG!J44/1000</f>
        <v>0</v>
      </c>
      <c r="M86" s="26">
        <f>CARGREG!K44/1000</f>
        <v>0</v>
      </c>
      <c r="N86" s="26">
        <f>CARGREG!L44/1000</f>
        <v>0</v>
      </c>
      <c r="O86" s="26">
        <f>CARGREG!M44/1000</f>
        <v>0</v>
      </c>
      <c r="P86" s="25">
        <f t="shared" si="19"/>
        <v>149.065</v>
      </c>
      <c r="Q86" s="6"/>
    </row>
    <row r="87" spans="1:17" x14ac:dyDescent="0.2">
      <c r="A87" s="6"/>
      <c r="B87" s="90"/>
      <c r="C87" s="19" t="s">
        <v>113</v>
      </c>
      <c r="D87" s="20" t="str">
        <f t="shared" ref="D87:O87" si="20">IF(D86/D85-1&gt;=0,"▲"&amp;TEXT(ABS(D86/D85-1),"0.0%"),"▼"&amp;TEXT(ABS(D86/D85-1),"0.0%"))</f>
        <v>▲22.4%</v>
      </c>
      <c r="E87" s="20" t="str">
        <f t="shared" si="20"/>
        <v>▼39.4%</v>
      </c>
      <c r="F87" s="20" t="str">
        <f t="shared" si="20"/>
        <v>▲99.9%</v>
      </c>
      <c r="G87" s="20" t="str">
        <f t="shared" si="20"/>
        <v>▼100.0%</v>
      </c>
      <c r="H87" s="20" t="str">
        <f t="shared" si="20"/>
        <v>▼100.0%</v>
      </c>
      <c r="I87" s="20" t="str">
        <f t="shared" si="20"/>
        <v>▼100.0%</v>
      </c>
      <c r="J87" s="20" t="str">
        <f t="shared" si="20"/>
        <v>▼100.0%</v>
      </c>
      <c r="K87" s="20" t="str">
        <f t="shared" si="20"/>
        <v>▼100.0%</v>
      </c>
      <c r="L87" s="20" t="str">
        <f t="shared" si="20"/>
        <v>▼100.0%</v>
      </c>
      <c r="M87" s="20" t="str">
        <f t="shared" si="20"/>
        <v>▼100.0%</v>
      </c>
      <c r="N87" s="20" t="str">
        <f t="shared" si="20"/>
        <v>▼100.0%</v>
      </c>
      <c r="O87" s="20" t="str">
        <f t="shared" si="20"/>
        <v>▼100.0%</v>
      </c>
      <c r="P87" s="45" t="str">
        <f t="shared" si="16"/>
        <v>▲5.6%</v>
      </c>
      <c r="Q87" s="43">
        <f>MAX(P85:P86)+Q73</f>
        <v>11149.065000000001</v>
      </c>
    </row>
    <row r="88" spans="1:17" x14ac:dyDescent="0.2">
      <c r="A88" s="6"/>
      <c r="B88" s="91" t="s">
        <v>88</v>
      </c>
      <c r="C88" s="21">
        <v>2023</v>
      </c>
      <c r="D88" s="28">
        <v>2646.0401599999996</v>
      </c>
      <c r="E88" s="28">
        <v>2327.9451500000005</v>
      </c>
      <c r="F88" s="28">
        <v>2982.933</v>
      </c>
      <c r="G88" s="28">
        <v>2873.6055999999999</v>
      </c>
      <c r="H88" s="28">
        <v>2950.8580000000002</v>
      </c>
      <c r="I88" s="28">
        <v>2276.2485000000001</v>
      </c>
      <c r="J88" s="28">
        <v>2259.8667999999998</v>
      </c>
      <c r="K88" s="28">
        <v>2329.6565299999997</v>
      </c>
      <c r="L88" s="28">
        <v>2340.9119999999998</v>
      </c>
      <c r="M88" s="28">
        <v>2322.5757999999996</v>
      </c>
      <c r="N88" s="28">
        <v>2158.6788999999999</v>
      </c>
      <c r="O88" s="28">
        <v>2170.9023299999999</v>
      </c>
      <c r="P88" s="24">
        <f t="shared" ref="P88:P89" si="21">SUM(D88:F88)</f>
        <v>7956.91831</v>
      </c>
      <c r="Q88" s="6"/>
    </row>
    <row r="89" spans="1:17" x14ac:dyDescent="0.2">
      <c r="A89" s="6"/>
      <c r="B89" s="91"/>
      <c r="C89" s="16">
        <v>2024</v>
      </c>
      <c r="D89" s="17">
        <f>CARGREG!B46/1000</f>
        <v>1755.9950999999999</v>
      </c>
      <c r="E89" s="17">
        <f>CARGREG!C46/1000</f>
        <v>1860.7841100000001</v>
      </c>
      <c r="F89" s="17">
        <f>CARGREG!D46/1000</f>
        <v>2339.2438500000003</v>
      </c>
      <c r="G89" s="17">
        <f>CARGREG!E46/1000</f>
        <v>0</v>
      </c>
      <c r="H89" s="17">
        <f>CARGREG!F46/1000</f>
        <v>0</v>
      </c>
      <c r="I89" s="17">
        <f>CARGREG!G46/1000</f>
        <v>0</v>
      </c>
      <c r="J89" s="17">
        <f>CARGREG!H46/1000</f>
        <v>0</v>
      </c>
      <c r="K89" s="17">
        <f>CARGREG!I46/1000</f>
        <v>0</v>
      </c>
      <c r="L89" s="17">
        <f>CARGREG!J46/1000</f>
        <v>0</v>
      </c>
      <c r="M89" s="17">
        <f>CARGREG!K46/1000</f>
        <v>0</v>
      </c>
      <c r="N89" s="17">
        <f>CARGREG!L46/1000</f>
        <v>0</v>
      </c>
      <c r="O89" s="17">
        <f>CARGREG!M46/1000</f>
        <v>0</v>
      </c>
      <c r="P89" s="25">
        <f t="shared" si="21"/>
        <v>5956.0230599999995</v>
      </c>
      <c r="Q89" s="6"/>
    </row>
    <row r="90" spans="1:17" x14ac:dyDescent="0.2">
      <c r="A90" s="6"/>
      <c r="B90" s="91"/>
      <c r="C90" s="19" t="s">
        <v>113</v>
      </c>
      <c r="D90" s="20" t="str">
        <f t="shared" ref="D90:O90" si="22">IF(D89/D88-1&gt;=0,"▲"&amp;TEXT(ABS(D89/D88-1),"0.0%"),"▼"&amp;TEXT(ABS(D89/D88-1),"0.0%"))</f>
        <v>▼33.6%</v>
      </c>
      <c r="E90" s="20" t="str">
        <f t="shared" si="22"/>
        <v>▼20.1%</v>
      </c>
      <c r="F90" s="20" t="str">
        <f t="shared" si="22"/>
        <v>▼21.6%</v>
      </c>
      <c r="G90" s="20" t="str">
        <f t="shared" si="22"/>
        <v>▼100.0%</v>
      </c>
      <c r="H90" s="20" t="str">
        <f t="shared" si="22"/>
        <v>▼100.0%</v>
      </c>
      <c r="I90" s="20" t="str">
        <f t="shared" si="22"/>
        <v>▼100.0%</v>
      </c>
      <c r="J90" s="20" t="str">
        <f t="shared" si="22"/>
        <v>▼100.0%</v>
      </c>
      <c r="K90" s="20" t="str">
        <f t="shared" si="22"/>
        <v>▼100.0%</v>
      </c>
      <c r="L90" s="20" t="str">
        <f t="shared" si="22"/>
        <v>▼100.0%</v>
      </c>
      <c r="M90" s="20" t="str">
        <f t="shared" si="22"/>
        <v>▼100.0%</v>
      </c>
      <c r="N90" s="20" t="str">
        <f t="shared" si="22"/>
        <v>▼100.0%</v>
      </c>
      <c r="O90" s="20" t="str">
        <f t="shared" si="22"/>
        <v>▼100.0%</v>
      </c>
      <c r="P90" s="46" t="str">
        <f t="shared" si="16"/>
        <v>▼25.1%</v>
      </c>
      <c r="Q90" s="43">
        <f>MAX(P88:P89)+Q73</f>
        <v>18956.918310000001</v>
      </c>
    </row>
    <row r="91" spans="1:17" x14ac:dyDescent="0.2">
      <c r="A91" s="6"/>
      <c r="B91" s="90" t="s">
        <v>89</v>
      </c>
      <c r="C91" s="21">
        <v>2023</v>
      </c>
      <c r="D91" s="28">
        <v>12302.762899999998</v>
      </c>
      <c r="E91" s="28">
        <v>12572.5126</v>
      </c>
      <c r="F91" s="28">
        <v>14570.491800000002</v>
      </c>
      <c r="G91" s="28">
        <v>13385.2948</v>
      </c>
      <c r="H91" s="28">
        <v>14509.411699999999</v>
      </c>
      <c r="I91" s="28">
        <v>16327.723699999999</v>
      </c>
      <c r="J91" s="28">
        <v>16686.571650000002</v>
      </c>
      <c r="K91" s="28">
        <v>15983.702499999999</v>
      </c>
      <c r="L91" s="28">
        <v>14937.777399999999</v>
      </c>
      <c r="M91" s="28">
        <v>19328.3685</v>
      </c>
      <c r="N91" s="28">
        <v>16501.107106000003</v>
      </c>
      <c r="O91" s="28">
        <v>15380.199500000001</v>
      </c>
      <c r="P91" s="24">
        <f t="shared" ref="P91:P92" si="23">SUM(D91:F91)</f>
        <v>39445.7673</v>
      </c>
      <c r="Q91" s="6"/>
    </row>
    <row r="92" spans="1:17" x14ac:dyDescent="0.2">
      <c r="A92" s="6"/>
      <c r="B92" s="90"/>
      <c r="C92" s="16">
        <v>2024</v>
      </c>
      <c r="D92" s="17">
        <f>CARGREG!B58/1000</f>
        <v>14160.485470000001</v>
      </c>
      <c r="E92" s="17">
        <f>CARGREG!C58/1000</f>
        <v>13963.747589999999</v>
      </c>
      <c r="F92" s="17">
        <f>CARGREG!D58/1000</f>
        <v>13804.801011999998</v>
      </c>
      <c r="G92" s="17">
        <f>CARGREG!E58/1000</f>
        <v>0</v>
      </c>
      <c r="H92" s="17">
        <f>CARGREG!F58/1000</f>
        <v>0</v>
      </c>
      <c r="I92" s="17">
        <f>CARGREG!G58/1000</f>
        <v>0</v>
      </c>
      <c r="J92" s="17">
        <f>CARGREG!H58/1000</f>
        <v>0</v>
      </c>
      <c r="K92" s="17">
        <f>CARGREG!I58/1000</f>
        <v>0</v>
      </c>
      <c r="L92" s="17">
        <f>CARGREG!J58/1000</f>
        <v>0</v>
      </c>
      <c r="M92" s="17">
        <f>CARGREG!K58/1000</f>
        <v>0</v>
      </c>
      <c r="N92" s="17">
        <f>CARGREG!L58/1000</f>
        <v>0</v>
      </c>
      <c r="O92" s="17">
        <f>CARGREG!M58/1000</f>
        <v>0</v>
      </c>
      <c r="P92" s="25">
        <f t="shared" si="23"/>
        <v>41929.034071999995</v>
      </c>
      <c r="Q92" s="6"/>
    </row>
    <row r="93" spans="1:17" x14ac:dyDescent="0.2">
      <c r="A93" s="6"/>
      <c r="B93" s="90"/>
      <c r="C93" s="19" t="s">
        <v>113</v>
      </c>
      <c r="D93" s="20" t="str">
        <f t="shared" ref="D93:O93" si="24">IF(D92/D91-1&gt;=0,"▲"&amp;TEXT(ABS(D92/D91-1),"0.0%"),"▼"&amp;TEXT(ABS(D92/D91-1),"0.0%"))</f>
        <v>▲15.1%</v>
      </c>
      <c r="E93" s="20" t="str">
        <f t="shared" si="24"/>
        <v>▲11.1%</v>
      </c>
      <c r="F93" s="20" t="str">
        <f t="shared" si="24"/>
        <v>▼5.3%</v>
      </c>
      <c r="G93" s="20" t="str">
        <f t="shared" si="24"/>
        <v>▼100.0%</v>
      </c>
      <c r="H93" s="20" t="str">
        <f t="shared" si="24"/>
        <v>▼100.0%</v>
      </c>
      <c r="I93" s="20" t="str">
        <f t="shared" si="24"/>
        <v>▼100.0%</v>
      </c>
      <c r="J93" s="20" t="str">
        <f t="shared" si="24"/>
        <v>▼100.0%</v>
      </c>
      <c r="K93" s="20" t="str">
        <f t="shared" si="24"/>
        <v>▼100.0%</v>
      </c>
      <c r="L93" s="20" t="str">
        <f t="shared" si="24"/>
        <v>▼100.0%</v>
      </c>
      <c r="M93" s="20" t="str">
        <f t="shared" si="24"/>
        <v>▼100.0%</v>
      </c>
      <c r="N93" s="20" t="str">
        <f t="shared" si="24"/>
        <v>▼100.0%</v>
      </c>
      <c r="O93" s="20" t="str">
        <f t="shared" si="24"/>
        <v>▼100.0%</v>
      </c>
      <c r="P93" s="45" t="str">
        <f t="shared" si="16"/>
        <v>▲6.3%</v>
      </c>
      <c r="Q93" s="43">
        <f>MAX(P91:P92)+Q73</f>
        <v>52929.034071999995</v>
      </c>
    </row>
    <row r="94" spans="1:17" x14ac:dyDescent="0.2">
      <c r="A94" s="6"/>
      <c r="B94" s="91" t="s">
        <v>116</v>
      </c>
      <c r="C94" s="21">
        <v>2023</v>
      </c>
      <c r="D94" s="28">
        <v>8186.4879100000007</v>
      </c>
      <c r="E94" s="28">
        <v>8934.8815099999974</v>
      </c>
      <c r="F94" s="28">
        <v>10964.678350000002</v>
      </c>
      <c r="G94" s="28">
        <v>10179.089970000003</v>
      </c>
      <c r="H94" s="28">
        <v>10514.624799999998</v>
      </c>
      <c r="I94" s="28">
        <v>10949.239150000001</v>
      </c>
      <c r="J94" s="28">
        <v>10358.44569</v>
      </c>
      <c r="K94" s="28">
        <v>10215.824409999999</v>
      </c>
      <c r="L94" s="28">
        <v>9376.2873299999992</v>
      </c>
      <c r="M94" s="28">
        <v>10705.033519999999</v>
      </c>
      <c r="N94" s="28">
        <v>11039.539529999998</v>
      </c>
      <c r="O94" s="28">
        <v>13837.616139999998</v>
      </c>
      <c r="P94" s="24">
        <f t="shared" ref="P94:P95" si="25">SUM(D94:F94)</f>
        <v>28086.047770000001</v>
      </c>
      <c r="Q94" s="6"/>
    </row>
    <row r="95" spans="1:17" x14ac:dyDescent="0.2">
      <c r="A95" s="6"/>
      <c r="B95" s="91"/>
      <c r="C95" s="16">
        <v>2024</v>
      </c>
      <c r="D95" s="17">
        <f>CARGREG!B75/1000</f>
        <v>12601.32713</v>
      </c>
      <c r="E95" s="17">
        <f>CARGREG!C75/1000</f>
        <v>12004.929049999999</v>
      </c>
      <c r="F95" s="17">
        <f>CARGREG!D75/1000</f>
        <v>13886.640619999998</v>
      </c>
      <c r="G95" s="17">
        <f>CARGREG!E75/1000</f>
        <v>0</v>
      </c>
      <c r="H95" s="17">
        <f>CARGREG!F75/1000</f>
        <v>0</v>
      </c>
      <c r="I95" s="17">
        <f>CARGREG!G75/1000</f>
        <v>0</v>
      </c>
      <c r="J95" s="17">
        <f>CARGREG!H75/1000</f>
        <v>0</v>
      </c>
      <c r="K95" s="17">
        <f>CARGREG!I75/1000</f>
        <v>0</v>
      </c>
      <c r="L95" s="17">
        <f>CARGREG!J75/1000</f>
        <v>0</v>
      </c>
      <c r="M95" s="17">
        <f>CARGREG!K75/1000</f>
        <v>0</v>
      </c>
      <c r="N95" s="17">
        <f>CARGREG!L75/1000</f>
        <v>0</v>
      </c>
      <c r="O95" s="17">
        <f>CARGREG!M75/1000</f>
        <v>0</v>
      </c>
      <c r="P95" s="25">
        <f t="shared" si="25"/>
        <v>38492.896799999995</v>
      </c>
      <c r="Q95" s="6"/>
    </row>
    <row r="96" spans="1:17" x14ac:dyDescent="0.2">
      <c r="A96" s="6"/>
      <c r="B96" s="91"/>
      <c r="C96" s="19" t="s">
        <v>113</v>
      </c>
      <c r="D96" s="20" t="str">
        <f t="shared" ref="D96:O96" si="26">IF(D95/D94-1&gt;=0,"▲"&amp;TEXT(ABS(D95/D94-1),"0.0%"),"▼"&amp;TEXT(ABS(D95/D94-1),"0.0%"))</f>
        <v>▲53.9%</v>
      </c>
      <c r="E96" s="20" t="str">
        <f t="shared" si="26"/>
        <v>▲34.4%</v>
      </c>
      <c r="F96" s="20" t="str">
        <f t="shared" si="26"/>
        <v>▲26.6%</v>
      </c>
      <c r="G96" s="20" t="str">
        <f t="shared" si="26"/>
        <v>▼100.0%</v>
      </c>
      <c r="H96" s="20" t="str">
        <f t="shared" si="26"/>
        <v>▼100.0%</v>
      </c>
      <c r="I96" s="20" t="str">
        <f t="shared" si="26"/>
        <v>▼100.0%</v>
      </c>
      <c r="J96" s="20" t="str">
        <f t="shared" si="26"/>
        <v>▼100.0%</v>
      </c>
      <c r="K96" s="20" t="str">
        <f t="shared" si="26"/>
        <v>▼100.0%</v>
      </c>
      <c r="L96" s="20" t="str">
        <f t="shared" si="26"/>
        <v>▼100.0%</v>
      </c>
      <c r="M96" s="20" t="str">
        <f t="shared" si="26"/>
        <v>▼100.0%</v>
      </c>
      <c r="N96" s="20" t="str">
        <f t="shared" si="26"/>
        <v>▼100.0%</v>
      </c>
      <c r="O96" s="20" t="str">
        <f t="shared" si="26"/>
        <v>▼100.0%</v>
      </c>
      <c r="P96" s="45" t="str">
        <f t="shared" si="16"/>
        <v>▲37.1%</v>
      </c>
      <c r="Q96" s="43">
        <f>MAX(P94:P95)+Q73</f>
        <v>49492.896799999995</v>
      </c>
    </row>
    <row r="97" spans="1:17" x14ac:dyDescent="0.2">
      <c r="A97" s="6"/>
      <c r="B97" s="90" t="s">
        <v>158</v>
      </c>
      <c r="C97" s="21">
        <v>2023</v>
      </c>
      <c r="D97" s="28">
        <v>536.072</v>
      </c>
      <c r="E97" s="28">
        <v>578.94399999999996</v>
      </c>
      <c r="F97" s="28">
        <v>786.44299999999998</v>
      </c>
      <c r="G97" s="28">
        <v>640.28800000000001</v>
      </c>
      <c r="H97" s="28">
        <v>640.97299999999996</v>
      </c>
      <c r="I97" s="28">
        <v>645.45299999999997</v>
      </c>
      <c r="J97" s="28">
        <v>788.85</v>
      </c>
      <c r="K97" s="28">
        <v>757.96799999999996</v>
      </c>
      <c r="L97" s="28">
        <v>622.02300000000002</v>
      </c>
      <c r="M97" s="28">
        <v>778.178</v>
      </c>
      <c r="N97" s="28">
        <v>779.80799999999999</v>
      </c>
      <c r="O97" s="28">
        <v>772.82399999999996</v>
      </c>
      <c r="P97" s="24">
        <f t="shared" ref="P97:P98" si="27">SUM(D97:F97)</f>
        <v>1901.4590000000001</v>
      </c>
      <c r="Q97" s="6"/>
    </row>
    <row r="98" spans="1:17" x14ac:dyDescent="0.2">
      <c r="A98" s="6"/>
      <c r="B98" s="90"/>
      <c r="C98" s="16">
        <v>2024</v>
      </c>
      <c r="D98" s="17">
        <f>CARGREG!B82/1000</f>
        <v>680.31799999999998</v>
      </c>
      <c r="E98" s="17">
        <f>CARGREG!C82/1000</f>
        <v>664.82100000000003</v>
      </c>
      <c r="F98" s="17">
        <f>CARGREG!D82/1000</f>
        <v>794.28</v>
      </c>
      <c r="G98" s="17">
        <f>CARGREG!E82/1000</f>
        <v>0</v>
      </c>
      <c r="H98" s="17">
        <f>CARGREG!F82/1000</f>
        <v>0</v>
      </c>
      <c r="I98" s="17">
        <f>CARGREG!G82/1000</f>
        <v>0</v>
      </c>
      <c r="J98" s="17">
        <f>CARGREG!H82/1000</f>
        <v>0</v>
      </c>
      <c r="K98" s="17">
        <f>CARGREG!I82/1000</f>
        <v>0</v>
      </c>
      <c r="L98" s="17">
        <f>CARGREG!J82/1000</f>
        <v>0</v>
      </c>
      <c r="M98" s="17">
        <f>CARGREG!K82/1000</f>
        <v>0</v>
      </c>
      <c r="N98" s="17">
        <f>CARGREG!L82/1000</f>
        <v>0</v>
      </c>
      <c r="O98" s="17">
        <f>CARGREG!M82/1000</f>
        <v>0</v>
      </c>
      <c r="P98" s="25">
        <f t="shared" si="27"/>
        <v>2139.4189999999999</v>
      </c>
      <c r="Q98" s="6"/>
    </row>
    <row r="99" spans="1:17" x14ac:dyDescent="0.2">
      <c r="A99" s="6"/>
      <c r="B99" s="90"/>
      <c r="C99" s="19" t="s">
        <v>113</v>
      </c>
      <c r="D99" s="20" t="str">
        <f t="shared" ref="D99:P99" si="28">IF(D98/D97-1&gt;=0,"▲"&amp;TEXT(ABS(D98/D97-1),"0.0%"),"▼"&amp;TEXT(ABS(D98/D97-1),"0.0%"))</f>
        <v>▲26.9%</v>
      </c>
      <c r="E99" s="20" t="str">
        <f t="shared" si="28"/>
        <v>▲14.8%</v>
      </c>
      <c r="F99" s="20" t="str">
        <f t="shared" si="28"/>
        <v>▲1.0%</v>
      </c>
      <c r="G99" s="20" t="str">
        <f t="shared" si="28"/>
        <v>▼100.0%</v>
      </c>
      <c r="H99" s="20" t="str">
        <f t="shared" si="28"/>
        <v>▼100.0%</v>
      </c>
      <c r="I99" s="20" t="str">
        <f t="shared" si="28"/>
        <v>▼100.0%</v>
      </c>
      <c r="J99" s="20" t="str">
        <f t="shared" si="28"/>
        <v>▼100.0%</v>
      </c>
      <c r="K99" s="20" t="str">
        <f t="shared" si="28"/>
        <v>▼100.0%</v>
      </c>
      <c r="L99" s="20" t="str">
        <f t="shared" si="28"/>
        <v>▼100.0%</v>
      </c>
      <c r="M99" s="20" t="str">
        <f t="shared" si="28"/>
        <v>▼100.0%</v>
      </c>
      <c r="N99" s="20" t="str">
        <f t="shared" si="28"/>
        <v>▼100.0%</v>
      </c>
      <c r="O99" s="20" t="str">
        <f t="shared" si="28"/>
        <v>▼100.0%</v>
      </c>
      <c r="P99" s="45" t="str">
        <f t="shared" si="28"/>
        <v>▲12.5%</v>
      </c>
      <c r="Q99" s="43">
        <f>MAX(P97:P98)+Q73</f>
        <v>13139.419</v>
      </c>
    </row>
    <row r="101" spans="1:17" ht="15" x14ac:dyDescent="0.2">
      <c r="B101" s="93" t="s">
        <v>138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3" spans="1:17" x14ac:dyDescent="0.2">
      <c r="B103" s="92" t="s">
        <v>114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1:17" ht="30" customHeight="1" x14ac:dyDescent="0.2">
      <c r="B104" s="13" t="s">
        <v>105</v>
      </c>
      <c r="C104" s="13" t="s">
        <v>112</v>
      </c>
      <c r="D104" s="13" t="s">
        <v>93</v>
      </c>
      <c r="E104" s="13" t="s">
        <v>94</v>
      </c>
      <c r="F104" s="13" t="s">
        <v>95</v>
      </c>
      <c r="G104" s="13" t="s">
        <v>96</v>
      </c>
      <c r="H104" s="13" t="s">
        <v>97</v>
      </c>
      <c r="I104" s="13" t="s">
        <v>98</v>
      </c>
      <c r="J104" s="13" t="s">
        <v>99</v>
      </c>
      <c r="K104" s="13" t="s">
        <v>100</v>
      </c>
      <c r="L104" s="13" t="s">
        <v>101</v>
      </c>
      <c r="M104" s="13" t="s">
        <v>102</v>
      </c>
      <c r="N104" s="13" t="s">
        <v>103</v>
      </c>
      <c r="O104" s="13" t="s">
        <v>104</v>
      </c>
      <c r="P104" s="23" t="str">
        <f>P29</f>
        <v>Acumulado
ene-mar</v>
      </c>
    </row>
    <row r="105" spans="1:17" x14ac:dyDescent="0.2">
      <c r="A105" s="6"/>
      <c r="B105" s="90" t="s">
        <v>86</v>
      </c>
      <c r="C105" s="21">
        <v>2023</v>
      </c>
      <c r="D105" s="29">
        <v>1.9990000000000001</v>
      </c>
      <c r="E105" s="29">
        <v>4.3140000000000001</v>
      </c>
      <c r="F105" s="29">
        <v>5.5439999999999996</v>
      </c>
      <c r="G105" s="29">
        <v>5.843</v>
      </c>
      <c r="H105" s="29">
        <v>6.2510000000000003</v>
      </c>
      <c r="I105" s="29">
        <v>3.597</v>
      </c>
      <c r="J105" s="29">
        <v>7.19</v>
      </c>
      <c r="K105" s="29">
        <v>7.3680000000000003</v>
      </c>
      <c r="L105" s="29">
        <v>4.3860000000000001</v>
      </c>
      <c r="M105" s="29">
        <v>6.89</v>
      </c>
      <c r="N105" s="29">
        <v>6.7350000000000003</v>
      </c>
      <c r="O105" s="29">
        <v>5.6719999999999997</v>
      </c>
      <c r="P105" s="30">
        <f>SUM(D105:F105)</f>
        <v>11.856999999999999</v>
      </c>
    </row>
    <row r="106" spans="1:17" x14ac:dyDescent="0.2">
      <c r="A106" s="6"/>
      <c r="B106" s="90"/>
      <c r="C106" s="16">
        <v>2024</v>
      </c>
      <c r="D106" s="26">
        <f>PAXFLET!B16/1000</f>
        <v>21.817</v>
      </c>
      <c r="E106" s="26">
        <f>PAXFLET!C16/1000</f>
        <v>14.044</v>
      </c>
      <c r="F106" s="26">
        <f>PAXFLET!D16/1000</f>
        <v>14.346</v>
      </c>
      <c r="G106" s="26">
        <f>PAXFLET!E16/1000</f>
        <v>0</v>
      </c>
      <c r="H106" s="26">
        <f>PAXFLET!F16/1000</f>
        <v>0</v>
      </c>
      <c r="I106" s="26">
        <f>PAXFLET!G16/1000</f>
        <v>0</v>
      </c>
      <c r="J106" s="26">
        <f>PAXFLET!H16/1000</f>
        <v>0</v>
      </c>
      <c r="K106" s="26">
        <f>PAXFLET!I16/1000</f>
        <v>0</v>
      </c>
      <c r="L106" s="26">
        <f>PAXFLET!J16/1000</f>
        <v>0</v>
      </c>
      <c r="M106" s="26">
        <f>PAXFLET!K16/1000</f>
        <v>0</v>
      </c>
      <c r="N106" s="26">
        <f>PAXFLET!L16/1000</f>
        <v>0</v>
      </c>
      <c r="O106" s="26">
        <f>PAXFLET!M16/1000</f>
        <v>0</v>
      </c>
      <c r="P106" s="27">
        <f>SUM(D106:F106)</f>
        <v>50.207000000000008</v>
      </c>
    </row>
    <row r="107" spans="1:17" x14ac:dyDescent="0.2">
      <c r="A107" s="6"/>
      <c r="B107" s="90"/>
      <c r="C107" s="19" t="s">
        <v>113</v>
      </c>
      <c r="D107" s="20" t="str">
        <f>IF(D106/D105-1&gt;=0,"▲"&amp;TEXT(ABS(D106/D105-1),"0.0%"),"▼"&amp;TEXT(ABS(D106/D105-1),"0.0%"))</f>
        <v>▲991.4%</v>
      </c>
      <c r="E107" s="20" t="str">
        <f>IF(E106/E105-1&gt;=0,"▲"&amp;TEXT(ABS(E106/E105-1),"0.0%"),"▼"&amp;TEXT(ABS(E106/E105-1),"0.0%"))</f>
        <v>▲225.5%</v>
      </c>
      <c r="F107" s="20" t="str">
        <f>IF(F106/F105-1&gt;=0,"▲"&amp;TEXT(ABS(F106/F105-1),"0.0%"),"▼"&amp;TEXT(ABS(F106/F105-1),"0.0%"))</f>
        <v>▲158.8%</v>
      </c>
      <c r="G107" s="20" t="str">
        <f>IF(G106/G105-1&gt;=0,"▲"&amp;TEXT(ABS(G106/G105-1),"0.0%"),"▼"&amp;TEXT(ABS(G106/G105-1),"0.0%"))</f>
        <v>▼100.0%</v>
      </c>
      <c r="H107" s="20" t="str">
        <f t="shared" ref="H107:P107" si="29">IF(H106/H105-1&gt;=0,"▲"&amp;TEXT(ABS(H106/H105-1),"0.0%"),"▼"&amp;TEXT(ABS(H106/H105-1),"0.0%"))</f>
        <v>▼100.0%</v>
      </c>
      <c r="I107" s="20" t="str">
        <f t="shared" si="29"/>
        <v>▼100.0%</v>
      </c>
      <c r="J107" s="20" t="str">
        <f t="shared" si="29"/>
        <v>▼100.0%</v>
      </c>
      <c r="K107" s="20" t="str">
        <f t="shared" si="29"/>
        <v>▼100.0%</v>
      </c>
      <c r="L107" s="20" t="str">
        <f t="shared" si="29"/>
        <v>▼100.0%</v>
      </c>
      <c r="M107" s="20" t="str">
        <f t="shared" si="29"/>
        <v>▼100.0%</v>
      </c>
      <c r="N107" s="20" t="str">
        <f t="shared" si="29"/>
        <v>▼100.0%</v>
      </c>
      <c r="O107" s="20" t="str">
        <f t="shared" si="29"/>
        <v>▼100.0%</v>
      </c>
      <c r="P107" s="45" t="str">
        <f t="shared" si="29"/>
        <v>▲323.4%</v>
      </c>
    </row>
    <row r="108" spans="1:17" ht="30" customHeight="1" x14ac:dyDescent="0.2">
      <c r="B108" s="13" t="s">
        <v>106</v>
      </c>
      <c r="C108" s="13" t="s">
        <v>112</v>
      </c>
      <c r="D108" s="13" t="s">
        <v>93</v>
      </c>
      <c r="E108" s="13" t="s">
        <v>94</v>
      </c>
      <c r="F108" s="13" t="s">
        <v>95</v>
      </c>
      <c r="G108" s="13" t="s">
        <v>96</v>
      </c>
      <c r="H108" s="13" t="s">
        <v>97</v>
      </c>
      <c r="I108" s="13" t="s">
        <v>98</v>
      </c>
      <c r="J108" s="13" t="s">
        <v>99</v>
      </c>
      <c r="K108" s="13" t="s">
        <v>100</v>
      </c>
      <c r="L108" s="13" t="s">
        <v>101</v>
      </c>
      <c r="M108" s="13" t="s">
        <v>102</v>
      </c>
      <c r="N108" s="13" t="s">
        <v>103</v>
      </c>
      <c r="O108" s="13" t="s">
        <v>104</v>
      </c>
      <c r="P108" s="23" t="str">
        <f>P29</f>
        <v>Acumulado
ene-mar</v>
      </c>
    </row>
    <row r="109" spans="1:17" x14ac:dyDescent="0.2">
      <c r="A109" s="6"/>
      <c r="B109" s="90" t="s">
        <v>86</v>
      </c>
      <c r="C109" s="21">
        <v>2023</v>
      </c>
      <c r="D109" s="29">
        <v>13.35</v>
      </c>
      <c r="E109" s="29">
        <v>15.832000000000001</v>
      </c>
      <c r="F109" s="29">
        <v>22.759</v>
      </c>
      <c r="G109" s="29">
        <v>17.190000000000001</v>
      </c>
      <c r="H109" s="29">
        <v>16.594999999999999</v>
      </c>
      <c r="I109" s="29">
        <v>26.306999999999999</v>
      </c>
      <c r="J109" s="29">
        <v>27.405999999999999</v>
      </c>
      <c r="K109" s="29">
        <v>22.355</v>
      </c>
      <c r="L109" s="29">
        <v>31.126000000000001</v>
      </c>
      <c r="M109" s="29">
        <v>25.675000000000001</v>
      </c>
      <c r="N109" s="29">
        <v>5.7859999999999996</v>
      </c>
      <c r="O109" s="29">
        <v>10.468</v>
      </c>
      <c r="P109" s="30">
        <f t="shared" ref="P109:P110" si="30">SUM(D109:F109)</f>
        <v>51.941000000000003</v>
      </c>
    </row>
    <row r="110" spans="1:17" x14ac:dyDescent="0.2">
      <c r="A110" s="6"/>
      <c r="B110" s="90"/>
      <c r="C110" s="16">
        <v>2024</v>
      </c>
      <c r="D110" s="26">
        <f>PAXFLET!B26/1000</f>
        <v>10.288</v>
      </c>
      <c r="E110" s="26">
        <f>PAXFLET!C26/1000</f>
        <v>5.9950000000000001</v>
      </c>
      <c r="F110" s="26">
        <f>PAXFLET!D26/1000</f>
        <v>10.239000000000001</v>
      </c>
      <c r="G110" s="26">
        <f>PAXFLET!E26/1000</f>
        <v>0</v>
      </c>
      <c r="H110" s="26">
        <f>PAXFLET!F26/1000</f>
        <v>0</v>
      </c>
      <c r="I110" s="26">
        <f>PAXFLET!G26/1000</f>
        <v>0</v>
      </c>
      <c r="J110" s="26">
        <f>PAXFLET!H26/1000</f>
        <v>0</v>
      </c>
      <c r="K110" s="26">
        <f>PAXFLET!I26/1000</f>
        <v>0</v>
      </c>
      <c r="L110" s="26">
        <f>PAXFLET!J26/1000</f>
        <v>0</v>
      </c>
      <c r="M110" s="26">
        <f>PAXFLET!K26/1000</f>
        <v>0</v>
      </c>
      <c r="N110" s="26">
        <f>PAXFLET!L26/1000</f>
        <v>0</v>
      </c>
      <c r="O110" s="26">
        <f>PAXFLET!M26/1000</f>
        <v>0</v>
      </c>
      <c r="P110" s="27">
        <f t="shared" si="30"/>
        <v>26.522000000000002</v>
      </c>
    </row>
    <row r="111" spans="1:17" x14ac:dyDescent="0.2">
      <c r="A111" s="6"/>
      <c r="B111" s="90"/>
      <c r="C111" s="19" t="s">
        <v>113</v>
      </c>
      <c r="D111" s="20" t="str">
        <f t="shared" ref="D111" si="31">IF(D110/D109-1&gt;=0,"▲"&amp;TEXT(ABS(D110/D109-1),"0.0%"),"▼"&amp;TEXT(ABS(D110/D109-1),"0.0%"))</f>
        <v>▼22.9%</v>
      </c>
      <c r="E111" s="20" t="str">
        <f>IF(E110/E109-1&gt;=0,"▲"&amp;TEXT(ABS(E110/E109-1),"0.0%"),"▼"&amp;TEXT(ABS(E110/E109-1),"0.0%"))</f>
        <v>▼62.1%</v>
      </c>
      <c r="F111" s="20" t="str">
        <f>IF(F110/F109-1&gt;=0,"▲"&amp;TEXT(ABS(F110/F109-1),"0.0%"),"▼"&amp;TEXT(ABS(F110/F109-1),"0.0%"))</f>
        <v>▼55.0%</v>
      </c>
      <c r="G111" s="20" t="str">
        <f>IF(G110/G109-1&gt;=0,"▲"&amp;TEXT(ABS(G110/G109-1),"0.0%"),"▼"&amp;TEXT(ABS(G110/G109-1),"0.0%"))</f>
        <v>▼100.0%</v>
      </c>
      <c r="H111" s="20" t="str">
        <f t="shared" ref="H111:P123" si="32">IF(H110/H109-1&gt;=0,"▲"&amp;TEXT(ABS(H110/H109-1),"0.0%"),"▼"&amp;TEXT(ABS(H110/H109-1),"0.0%"))</f>
        <v>▼100.0%</v>
      </c>
      <c r="I111" s="20" t="str">
        <f t="shared" si="32"/>
        <v>▼100.0%</v>
      </c>
      <c r="J111" s="20" t="str">
        <f t="shared" si="32"/>
        <v>▼100.0%</v>
      </c>
      <c r="K111" s="20" t="str">
        <f t="shared" si="32"/>
        <v>▼100.0%</v>
      </c>
      <c r="L111" s="20" t="str">
        <f t="shared" si="32"/>
        <v>▼100.0%</v>
      </c>
      <c r="M111" s="20" t="str">
        <f t="shared" si="32"/>
        <v>▼100.0%</v>
      </c>
      <c r="N111" s="20" t="str">
        <f t="shared" si="32"/>
        <v>▼100.0%</v>
      </c>
      <c r="O111" s="20" t="str">
        <f t="shared" si="32"/>
        <v>▼100.0%</v>
      </c>
      <c r="P111" s="46" t="str">
        <f t="shared" si="32"/>
        <v>▼48.9%</v>
      </c>
    </row>
    <row r="112" spans="1:17" x14ac:dyDescent="0.2">
      <c r="A112" s="6"/>
      <c r="B112" s="91" t="s">
        <v>87</v>
      </c>
      <c r="C112" s="21">
        <v>2023</v>
      </c>
      <c r="D112" s="29">
        <v>10.781000000000001</v>
      </c>
      <c r="E112" s="29">
        <v>24.728999999999999</v>
      </c>
      <c r="F112" s="29">
        <v>19.617999999999999</v>
      </c>
      <c r="G112" s="29">
        <v>9.0120000000000005</v>
      </c>
      <c r="H112" s="29">
        <v>1.597</v>
      </c>
      <c r="I112" s="29">
        <v>4.1710000000000003</v>
      </c>
      <c r="J112" s="29">
        <v>3.0960000000000001</v>
      </c>
      <c r="K112" s="29">
        <v>0.93500000000000005</v>
      </c>
      <c r="L112" s="29">
        <v>0</v>
      </c>
      <c r="M112" s="29">
        <v>0.28699999999999998</v>
      </c>
      <c r="N112" s="29">
        <v>0.71699999999999997</v>
      </c>
      <c r="O112" s="29">
        <v>1.385</v>
      </c>
      <c r="P112" s="30">
        <f t="shared" ref="P112:P113" si="33">SUM(D112:F112)</f>
        <v>55.128</v>
      </c>
    </row>
    <row r="113" spans="1:16" x14ac:dyDescent="0.2">
      <c r="A113" s="6"/>
      <c r="B113" s="91"/>
      <c r="C113" s="16">
        <v>2024</v>
      </c>
      <c r="D113" s="26">
        <f>PAXFLET!B32/1000</f>
        <v>7.3869999999999996</v>
      </c>
      <c r="E113" s="26">
        <f>PAXFLET!C32/1000</f>
        <v>14.869</v>
      </c>
      <c r="F113" s="26">
        <f>PAXFLET!D32/1000</f>
        <v>7.0810000000000004</v>
      </c>
      <c r="G113" s="26">
        <f>PAXFLET!E32/1000</f>
        <v>0</v>
      </c>
      <c r="H113" s="26">
        <f>PAXFLET!F32/1000</f>
        <v>0</v>
      </c>
      <c r="I113" s="26">
        <f>PAXFLET!G32/1000</f>
        <v>0</v>
      </c>
      <c r="J113" s="26">
        <f>PAXFLET!H32/1000</f>
        <v>0</v>
      </c>
      <c r="K113" s="26">
        <f>PAXFLET!I32/1000</f>
        <v>0</v>
      </c>
      <c r="L113" s="26">
        <f>PAXFLET!J32/1000</f>
        <v>0</v>
      </c>
      <c r="M113" s="26">
        <f>PAXFLET!K32/1000</f>
        <v>0</v>
      </c>
      <c r="N113" s="26">
        <f>PAXFLET!L32/1000</f>
        <v>0</v>
      </c>
      <c r="O113" s="26">
        <f>PAXFLET!M32/1000</f>
        <v>0</v>
      </c>
      <c r="P113" s="27">
        <f t="shared" si="33"/>
        <v>29.337</v>
      </c>
    </row>
    <row r="114" spans="1:16" ht="13.5" customHeight="1" x14ac:dyDescent="0.2">
      <c r="A114" s="6"/>
      <c r="B114" s="91"/>
      <c r="C114" s="19" t="s">
        <v>113</v>
      </c>
      <c r="D114" s="20" t="str">
        <f>IF(D113/D112-1&gt;=0,"▲"&amp;TEXT(ABS(D113/D112-1),"0.0%"),"▼"&amp;TEXT(ABS(D113/D112-1),"0.0%"))</f>
        <v>▼31.5%</v>
      </c>
      <c r="E114" s="20" t="str">
        <f>IF(E113/E112-1&gt;=0,"▲"&amp;TEXT(ABS(E113/E112-1),"0.0%"),"▼"&amp;TEXT(ABS(E113/E112-1),"0.0%"))</f>
        <v>▼39.9%</v>
      </c>
      <c r="F114" s="20" t="str">
        <f>IF(F113/F112-1&gt;=0,"▲"&amp;TEXT(ABS(F113/F112-1),"0.0%"),"▼"&amp;TEXT(ABS(F113/F112-1),"0.0%"))</f>
        <v>▼63.9%</v>
      </c>
      <c r="G114" s="20" t="str">
        <f>IF(G113/G112-1&gt;=0,"▲"&amp;TEXT(ABS(G113/G112-1),"0.0%"),"▼"&amp;TEXT(ABS(G113/G112-1),"0.0%"))</f>
        <v>▼100.0%</v>
      </c>
      <c r="H114" s="20" t="str">
        <f t="shared" ref="H114:O114" si="34">IF(H113/H112-1&gt;=0,"▲"&amp;TEXT(ABS(H113/H112-1),"0.0%"),"▼"&amp;TEXT(ABS(H113/H112-1),"0.0%"))</f>
        <v>▼100.0%</v>
      </c>
      <c r="I114" s="20" t="str">
        <f t="shared" si="34"/>
        <v>▼100.0%</v>
      </c>
      <c r="J114" s="20" t="str">
        <f t="shared" si="34"/>
        <v>▼100.0%</v>
      </c>
      <c r="K114" s="20" t="str">
        <f t="shared" si="34"/>
        <v>▼100.0%</v>
      </c>
      <c r="L114" s="20"/>
      <c r="M114" s="20" t="str">
        <f t="shared" si="34"/>
        <v>▼100.0%</v>
      </c>
      <c r="N114" s="20" t="str">
        <f t="shared" si="34"/>
        <v>▼100.0%</v>
      </c>
      <c r="O114" s="20" t="str">
        <f t="shared" si="34"/>
        <v>▼100.0%</v>
      </c>
      <c r="P114" s="46" t="str">
        <f t="shared" si="32"/>
        <v>▼46.8%</v>
      </c>
    </row>
    <row r="115" spans="1:16" x14ac:dyDescent="0.2">
      <c r="A115" s="6"/>
      <c r="B115" s="90" t="s">
        <v>90</v>
      </c>
      <c r="C115" s="21">
        <v>2023</v>
      </c>
      <c r="D115" s="29">
        <v>0</v>
      </c>
      <c r="E115" s="29">
        <v>0</v>
      </c>
      <c r="F115" s="29">
        <v>2.6280000000000001</v>
      </c>
      <c r="G115" s="29">
        <v>2.5779999999999998</v>
      </c>
      <c r="H115" s="29">
        <v>2.3660000000000001</v>
      </c>
      <c r="I115" s="29">
        <v>4.7380000000000004</v>
      </c>
      <c r="J115" s="29">
        <v>7.702</v>
      </c>
      <c r="K115" s="29">
        <v>6.2910000000000004</v>
      </c>
      <c r="L115" s="29">
        <v>5.4550000000000001</v>
      </c>
      <c r="M115" s="29">
        <v>2.8620000000000001</v>
      </c>
      <c r="N115" s="29">
        <v>0</v>
      </c>
      <c r="O115" s="29">
        <v>0.13700000000000001</v>
      </c>
      <c r="P115" s="30">
        <f t="shared" ref="P115:P116" si="35">SUM(D115:F115)</f>
        <v>2.6280000000000001</v>
      </c>
    </row>
    <row r="116" spans="1:16" x14ac:dyDescent="0.2">
      <c r="A116" s="6"/>
      <c r="B116" s="90"/>
      <c r="C116" s="16">
        <v>2024</v>
      </c>
      <c r="D116" s="26">
        <f>PAXFLET!B40/1000</f>
        <v>0</v>
      </c>
      <c r="E116" s="26">
        <f>PAXFLET!C40/1000</f>
        <v>0</v>
      </c>
      <c r="F116" s="26">
        <f>PAXFLET!D40/1000</f>
        <v>0.158</v>
      </c>
      <c r="G116" s="26">
        <f>PAXFLET!E40/1000</f>
        <v>0</v>
      </c>
      <c r="H116" s="26">
        <f>PAXFLET!F40/1000</f>
        <v>0</v>
      </c>
      <c r="I116" s="26">
        <f>PAXFLET!G40/1000</f>
        <v>0</v>
      </c>
      <c r="J116" s="26">
        <f>PAXFLET!H40/1000</f>
        <v>0</v>
      </c>
      <c r="K116" s="26">
        <f>PAXFLET!I40/1000</f>
        <v>0</v>
      </c>
      <c r="L116" s="26">
        <f>PAXFLET!J40/1000</f>
        <v>0</v>
      </c>
      <c r="M116" s="26">
        <f>PAXFLET!K40/1000</f>
        <v>0</v>
      </c>
      <c r="N116" s="26">
        <f>PAXFLET!L40/1000</f>
        <v>0</v>
      </c>
      <c r="O116" s="26">
        <f>PAXFLET!M40/1000</f>
        <v>0</v>
      </c>
      <c r="P116" s="27">
        <f t="shared" si="35"/>
        <v>0.158</v>
      </c>
    </row>
    <row r="117" spans="1:16" x14ac:dyDescent="0.2">
      <c r="A117" s="6"/>
      <c r="B117" s="90"/>
      <c r="C117" s="19" t="s">
        <v>113</v>
      </c>
      <c r="D117" s="20"/>
      <c r="E117" s="20"/>
      <c r="F117" s="20" t="str">
        <f>IF(F116/F115-1&gt;=0,"▲"&amp;TEXT(ABS(F116/F115-1),"0.0%"),"▼"&amp;TEXT(ABS(F116/F115-1),"0.0%"))</f>
        <v>▼94.0%</v>
      </c>
      <c r="G117" s="20" t="str">
        <f>IF(G116/G115-1&gt;=0,"▲"&amp;TEXT(ABS(G116/G115-1),"0.0%"),"▼"&amp;TEXT(ABS(G116/G115-1),"0.0%"))</f>
        <v>▼100.0%</v>
      </c>
      <c r="H117" s="20" t="str">
        <f t="shared" ref="H117:L117" si="36">IF(H116/H115-1&gt;=0,"▲"&amp;TEXT(ABS(H116/H115-1),"0.0%"),"▼"&amp;TEXT(ABS(H116/H115-1),"0.0%"))</f>
        <v>▼100.0%</v>
      </c>
      <c r="I117" s="20" t="str">
        <f t="shared" si="36"/>
        <v>▼100.0%</v>
      </c>
      <c r="J117" s="20" t="str">
        <f t="shared" si="36"/>
        <v>▼100.0%</v>
      </c>
      <c r="K117" s="20" t="str">
        <f t="shared" si="36"/>
        <v>▼100.0%</v>
      </c>
      <c r="L117" s="20" t="str">
        <f t="shared" si="36"/>
        <v>▼100.0%</v>
      </c>
      <c r="M117" s="20" t="str">
        <f t="shared" ref="M117" si="37">IF(M116/M115-1&gt;=0,"▲"&amp;TEXT(ABS(M116/M115-1),"0.0%"),"▼"&amp;TEXT(ABS(M116/M115-1),"0.0%"))</f>
        <v>▼100.0%</v>
      </c>
      <c r="N117" s="20"/>
      <c r="O117" s="20" t="str">
        <f>IF(O116/O115-1&gt;=0,"▲"&amp;TEXT(ABS(O116/O115-1),"0.0%"),"▼"&amp;TEXT(ABS(O116/O115-1),"0.0%"))</f>
        <v>▼100.0%</v>
      </c>
      <c r="P117" s="46" t="str">
        <f t="shared" si="32"/>
        <v>▼94.0%</v>
      </c>
    </row>
    <row r="118" spans="1:16" ht="12.75" customHeight="1" x14ac:dyDescent="0.2">
      <c r="A118" s="6"/>
      <c r="B118" s="91" t="s">
        <v>88</v>
      </c>
      <c r="C118" s="21">
        <v>2023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8">
        <v>0</v>
      </c>
      <c r="M118" s="48">
        <v>0.53</v>
      </c>
      <c r="N118" s="47">
        <v>0</v>
      </c>
      <c r="O118" s="47">
        <v>0</v>
      </c>
      <c r="P118" s="49">
        <f t="shared" ref="P118:P119" si="38">SUM(D118:F118)</f>
        <v>0</v>
      </c>
    </row>
    <row r="119" spans="1:16" x14ac:dyDescent="0.2">
      <c r="A119" s="6"/>
      <c r="B119" s="91"/>
      <c r="C119" s="16">
        <v>2024</v>
      </c>
      <c r="D119" s="50">
        <f>PAXFLET!B42/1000</f>
        <v>0</v>
      </c>
      <c r="E119" s="50">
        <f>PAXFLET!C42/1000</f>
        <v>0</v>
      </c>
      <c r="F119" s="50">
        <f>PAXFLET!D42/1000</f>
        <v>0</v>
      </c>
      <c r="G119" s="50">
        <f>PAXFLET!E42/1000</f>
        <v>0</v>
      </c>
      <c r="H119" s="50">
        <f>PAXFLET!F42/1000</f>
        <v>0</v>
      </c>
      <c r="I119" s="50">
        <f>PAXFLET!G42/1000</f>
        <v>0</v>
      </c>
      <c r="J119" s="50">
        <f>PAXFLET!H42/1000</f>
        <v>0</v>
      </c>
      <c r="K119" s="50">
        <f>PAXFLET!I42/1000</f>
        <v>0</v>
      </c>
      <c r="L119" s="50">
        <f>PAXFLET!J42/1000</f>
        <v>0</v>
      </c>
      <c r="M119" s="50">
        <f>PAXFLET!K42/1000</f>
        <v>0</v>
      </c>
      <c r="N119" s="50">
        <f>PAXFLET!L42/1000</f>
        <v>0</v>
      </c>
      <c r="O119" s="50">
        <f>PAXFLET!M42/1000</f>
        <v>0</v>
      </c>
      <c r="P119" s="51">
        <f t="shared" si="38"/>
        <v>0</v>
      </c>
    </row>
    <row r="120" spans="1:16" x14ac:dyDescent="0.2">
      <c r="A120" s="6"/>
      <c r="B120" s="91"/>
      <c r="C120" s="19" t="s">
        <v>113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 t="str">
        <f t="shared" ref="M120" si="39">IF(M119/M118-1&gt;=0,"▲"&amp;TEXT(ABS(M119/M118-1),"0.0%"),"▼"&amp;TEXT(ABS(M119/M118-1),"0.0%"))</f>
        <v>▼100.0%</v>
      </c>
      <c r="N120" s="20"/>
      <c r="O120" s="20"/>
      <c r="P120" s="77"/>
    </row>
    <row r="121" spans="1:16" x14ac:dyDescent="0.2">
      <c r="A121" s="6"/>
      <c r="B121" s="90" t="s">
        <v>89</v>
      </c>
      <c r="C121" s="21">
        <v>2023</v>
      </c>
      <c r="D121" s="29">
        <v>13.557</v>
      </c>
      <c r="E121" s="29">
        <v>11.224</v>
      </c>
      <c r="F121" s="29">
        <v>8.8379999999999992</v>
      </c>
      <c r="G121" s="29">
        <v>3.9430000000000001</v>
      </c>
      <c r="H121" s="29">
        <v>3.6440000000000001</v>
      </c>
      <c r="I121" s="29">
        <v>3.2360000000000002</v>
      </c>
      <c r="J121" s="29">
        <v>4.4710000000000001</v>
      </c>
      <c r="K121" s="29">
        <v>6.5990000000000002</v>
      </c>
      <c r="L121" s="29">
        <v>4.1260000000000003</v>
      </c>
      <c r="M121" s="29">
        <v>6.6210000000000004</v>
      </c>
      <c r="N121" s="29">
        <v>9.3949999999999996</v>
      </c>
      <c r="O121" s="29">
        <v>11.435</v>
      </c>
      <c r="P121" s="30">
        <f t="shared" ref="P121:P122" si="40">SUM(D121:F121)</f>
        <v>33.619</v>
      </c>
    </row>
    <row r="122" spans="1:16" x14ac:dyDescent="0.2">
      <c r="A122" s="6"/>
      <c r="B122" s="90"/>
      <c r="C122" s="16">
        <v>2024</v>
      </c>
      <c r="D122" s="26">
        <f>PAXFLET!B44/1000</f>
        <v>10.473000000000001</v>
      </c>
      <c r="E122" s="26">
        <f>PAXFLET!C44/1000</f>
        <v>11.388</v>
      </c>
      <c r="F122" s="26">
        <f>PAXFLET!D44/1000</f>
        <v>8.7490000000000006</v>
      </c>
      <c r="G122" s="26">
        <f>PAXFLET!E44/1000</f>
        <v>0</v>
      </c>
      <c r="H122" s="26">
        <f>PAXFLET!F44/1000</f>
        <v>0</v>
      </c>
      <c r="I122" s="26">
        <f>PAXFLET!G44/1000</f>
        <v>0</v>
      </c>
      <c r="J122" s="26">
        <f>PAXFLET!H44/1000</f>
        <v>0</v>
      </c>
      <c r="K122" s="26">
        <f>PAXFLET!I44/1000</f>
        <v>0</v>
      </c>
      <c r="L122" s="26">
        <f>PAXFLET!J44/1000</f>
        <v>0</v>
      </c>
      <c r="M122" s="26">
        <f>PAXFLET!K44/1000</f>
        <v>0</v>
      </c>
      <c r="N122" s="26">
        <f>PAXFLET!L44/1000</f>
        <v>0</v>
      </c>
      <c r="O122" s="26">
        <f>PAXFLET!M44/1000</f>
        <v>0</v>
      </c>
      <c r="P122" s="27">
        <f t="shared" si="40"/>
        <v>30.61</v>
      </c>
    </row>
    <row r="123" spans="1:16" x14ac:dyDescent="0.2">
      <c r="A123" s="6"/>
      <c r="B123" s="90"/>
      <c r="C123" s="19" t="s">
        <v>113</v>
      </c>
      <c r="D123" s="20" t="str">
        <f>IF(D122/D121-1&gt;=0,"▲"&amp;TEXT(ABS(D122/D121-1),"0.0%"),"▼"&amp;TEXT(ABS(D122/D121-1),"0.0%"))</f>
        <v>▼22.7%</v>
      </c>
      <c r="E123" s="20" t="str">
        <f>IF(E122/E121-1&gt;=0,"▲"&amp;TEXT(ABS(E122/E121-1),"0.0%"),"▼"&amp;TEXT(ABS(E122/E121-1),"0.0%"))</f>
        <v>▲1.5%</v>
      </c>
      <c r="F123" s="20" t="str">
        <f>IF(F122/F121-1&gt;=0,"▲"&amp;TEXT(ABS(F122/F121-1),"0.0%"),"▼"&amp;TEXT(ABS(F122/F121-1),"0.0%"))</f>
        <v>▼1.0%</v>
      </c>
      <c r="G123" s="20" t="str">
        <f>IF(G122/G121-1&gt;=0,"▲"&amp;TEXT(ABS(G122/G121-1),"0.0%"),"▼"&amp;TEXT(ABS(G122/G121-1),"0.0%"))</f>
        <v>▼100.0%</v>
      </c>
      <c r="H123" s="20" t="str">
        <f t="shared" ref="H123:O123" si="41">IF(H122/H121-1&gt;=0,"▲"&amp;TEXT(ABS(H122/H121-1),"0.0%"),"▼"&amp;TEXT(ABS(H122/H121-1),"0.0%"))</f>
        <v>▼100.0%</v>
      </c>
      <c r="I123" s="20" t="str">
        <f t="shared" si="41"/>
        <v>▼100.0%</v>
      </c>
      <c r="J123" s="20" t="str">
        <f t="shared" si="41"/>
        <v>▼100.0%</v>
      </c>
      <c r="K123" s="20" t="str">
        <f t="shared" si="41"/>
        <v>▼100.0%</v>
      </c>
      <c r="L123" s="20" t="str">
        <f t="shared" si="41"/>
        <v>▼100.0%</v>
      </c>
      <c r="M123" s="20" t="str">
        <f t="shared" si="41"/>
        <v>▼100.0%</v>
      </c>
      <c r="N123" s="20" t="str">
        <f t="shared" si="41"/>
        <v>▼100.0%</v>
      </c>
      <c r="O123" s="20" t="str">
        <f t="shared" si="41"/>
        <v>▼100.0%</v>
      </c>
      <c r="P123" s="46" t="str">
        <f t="shared" si="32"/>
        <v>▼9.0%</v>
      </c>
    </row>
    <row r="125" spans="1:16" ht="12.75" customHeight="1" x14ac:dyDescent="0.2">
      <c r="B125" s="92" t="s">
        <v>115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1:16" ht="30" customHeight="1" x14ac:dyDescent="0.2">
      <c r="B126" s="13" t="s">
        <v>105</v>
      </c>
      <c r="C126" s="13" t="s">
        <v>112</v>
      </c>
      <c r="D126" s="13" t="s">
        <v>93</v>
      </c>
      <c r="E126" s="13" t="s">
        <v>94</v>
      </c>
      <c r="F126" s="13" t="s">
        <v>95</v>
      </c>
      <c r="G126" s="13" t="s">
        <v>96</v>
      </c>
      <c r="H126" s="13" t="s">
        <v>97</v>
      </c>
      <c r="I126" s="13" t="s">
        <v>98</v>
      </c>
      <c r="J126" s="13" t="s">
        <v>99</v>
      </c>
      <c r="K126" s="13" t="s">
        <v>100</v>
      </c>
      <c r="L126" s="13" t="s">
        <v>101</v>
      </c>
      <c r="M126" s="13" t="s">
        <v>102</v>
      </c>
      <c r="N126" s="13" t="s">
        <v>103</v>
      </c>
      <c r="O126" s="13" t="s">
        <v>104</v>
      </c>
      <c r="P126" s="23" t="str">
        <f>P29</f>
        <v>Acumulado
ene-mar</v>
      </c>
    </row>
    <row r="127" spans="1:16" x14ac:dyDescent="0.2">
      <c r="A127" s="6"/>
      <c r="B127" s="90" t="s">
        <v>86</v>
      </c>
      <c r="C127" s="21">
        <v>2023</v>
      </c>
      <c r="D127" s="28">
        <v>9669.6669999999995</v>
      </c>
      <c r="E127" s="28">
        <v>8918.893</v>
      </c>
      <c r="F127" s="28">
        <v>10104.620000000001</v>
      </c>
      <c r="G127" s="28">
        <v>8715.8430000000008</v>
      </c>
      <c r="H127" s="28">
        <v>9594.26</v>
      </c>
      <c r="I127" s="28">
        <v>9736.6489999999994</v>
      </c>
      <c r="J127" s="28">
        <v>9223.0390000000007</v>
      </c>
      <c r="K127" s="28">
        <v>10009.797</v>
      </c>
      <c r="L127" s="28">
        <v>9220.5010000000002</v>
      </c>
      <c r="M127" s="28">
        <v>9833.9410000000007</v>
      </c>
      <c r="N127" s="28">
        <v>10477.822</v>
      </c>
      <c r="O127" s="28">
        <v>9855.3320000000003</v>
      </c>
      <c r="P127" s="24">
        <f>SUM(D127:F127)</f>
        <v>28693.18</v>
      </c>
    </row>
    <row r="128" spans="1:16" x14ac:dyDescent="0.2">
      <c r="A128" s="6"/>
      <c r="B128" s="90"/>
      <c r="C128" s="16">
        <v>2024</v>
      </c>
      <c r="D128" s="17">
        <f>CARGFLET!B13/1000</f>
        <v>10289.155000000001</v>
      </c>
      <c r="E128" s="17">
        <f>CARGFLET!C13/1000</f>
        <v>9223.99</v>
      </c>
      <c r="F128" s="17">
        <f>CARGFLET!D13/1000</f>
        <v>9216.6200000000008</v>
      </c>
      <c r="G128" s="17">
        <f>CARGFLET!E13/1000</f>
        <v>0</v>
      </c>
      <c r="H128" s="17">
        <f>CARGFLET!F13/1000</f>
        <v>0</v>
      </c>
      <c r="I128" s="17">
        <f>CARGFLET!G13/1000</f>
        <v>0</v>
      </c>
      <c r="J128" s="17">
        <f>CARGFLET!H13/1000</f>
        <v>0</v>
      </c>
      <c r="K128" s="17">
        <f>CARGFLET!I13/1000</f>
        <v>0</v>
      </c>
      <c r="L128" s="17">
        <f>CARGFLET!J13/1000</f>
        <v>0</v>
      </c>
      <c r="M128" s="17">
        <f>CARGFLET!K13/1000</f>
        <v>0</v>
      </c>
      <c r="N128" s="17">
        <f>CARGFLET!L13/1000</f>
        <v>0</v>
      </c>
      <c r="O128" s="17">
        <f>CARGFLET!M13/1000</f>
        <v>0</v>
      </c>
      <c r="P128" s="25">
        <f>SUM(D128:F128)</f>
        <v>28729.764999999999</v>
      </c>
    </row>
    <row r="129" spans="1:16" x14ac:dyDescent="0.2">
      <c r="A129" s="6"/>
      <c r="B129" s="90"/>
      <c r="C129" s="19" t="s">
        <v>113</v>
      </c>
      <c r="D129" s="20" t="str">
        <f t="shared" ref="D129:P129" si="42">IF(D128/D127-1&gt;=0,"▲"&amp;TEXT(ABS(D128/D127-1),"0.0%"),"▼"&amp;TEXT(ABS(D128/D127-1),"0.0%"))</f>
        <v>▲6.4%</v>
      </c>
      <c r="E129" s="20" t="str">
        <f t="shared" si="42"/>
        <v>▲3.4%</v>
      </c>
      <c r="F129" s="20" t="str">
        <f t="shared" si="42"/>
        <v>▼8.8%</v>
      </c>
      <c r="G129" s="20" t="str">
        <f t="shared" si="42"/>
        <v>▼100.0%</v>
      </c>
      <c r="H129" s="20" t="str">
        <f t="shared" si="42"/>
        <v>▼100.0%</v>
      </c>
      <c r="I129" s="20" t="str">
        <f t="shared" si="42"/>
        <v>▼100.0%</v>
      </c>
      <c r="J129" s="20" t="str">
        <f t="shared" si="42"/>
        <v>▼100.0%</v>
      </c>
      <c r="K129" s="20" t="str">
        <f t="shared" si="42"/>
        <v>▼100.0%</v>
      </c>
      <c r="L129" s="20" t="str">
        <f t="shared" si="42"/>
        <v>▼100.0%</v>
      </c>
      <c r="M129" s="20" t="str">
        <f t="shared" si="42"/>
        <v>▼100.0%</v>
      </c>
      <c r="N129" s="20" t="str">
        <f t="shared" si="42"/>
        <v>▼100.0%</v>
      </c>
      <c r="O129" s="20" t="str">
        <f t="shared" si="42"/>
        <v>▼100.0%</v>
      </c>
      <c r="P129" s="45" t="str">
        <f t="shared" si="42"/>
        <v>▲0.1%</v>
      </c>
    </row>
    <row r="130" spans="1:16" ht="30" customHeight="1" x14ac:dyDescent="0.2">
      <c r="B130" s="13" t="s">
        <v>106</v>
      </c>
      <c r="C130" s="13" t="s">
        <v>112</v>
      </c>
      <c r="D130" s="13" t="s">
        <v>93</v>
      </c>
      <c r="E130" s="13" t="s">
        <v>94</v>
      </c>
      <c r="F130" s="13" t="s">
        <v>95</v>
      </c>
      <c r="G130" s="13" t="s">
        <v>96</v>
      </c>
      <c r="H130" s="13" t="s">
        <v>97</v>
      </c>
      <c r="I130" s="13" t="s">
        <v>98</v>
      </c>
      <c r="J130" s="13" t="s">
        <v>99</v>
      </c>
      <c r="K130" s="13" t="s">
        <v>100</v>
      </c>
      <c r="L130" s="13" t="s">
        <v>101</v>
      </c>
      <c r="M130" s="13" t="s">
        <v>102</v>
      </c>
      <c r="N130" s="13" t="s">
        <v>103</v>
      </c>
      <c r="O130" s="13" t="s">
        <v>104</v>
      </c>
      <c r="P130" s="23" t="str">
        <f>P29</f>
        <v>Acumulado
ene-mar</v>
      </c>
    </row>
    <row r="131" spans="1:16" x14ac:dyDescent="0.2">
      <c r="A131" s="6"/>
      <c r="B131" s="90" t="s">
        <v>86</v>
      </c>
      <c r="C131" s="21">
        <v>2023</v>
      </c>
      <c r="D131" s="28">
        <v>1166.075</v>
      </c>
      <c r="E131" s="28">
        <v>1904.2170000000001</v>
      </c>
      <c r="F131" s="28">
        <v>1636.3920000000001</v>
      </c>
      <c r="G131" s="28">
        <v>845.14800000000002</v>
      </c>
      <c r="H131" s="28">
        <v>1224.4390000000001</v>
      </c>
      <c r="I131" s="28">
        <v>1838.64</v>
      </c>
      <c r="J131" s="28">
        <v>782.18100000000004</v>
      </c>
      <c r="K131" s="28">
        <v>1430.81</v>
      </c>
      <c r="L131" s="28">
        <v>1419.2760000000001</v>
      </c>
      <c r="M131" s="28">
        <v>1640.741</v>
      </c>
      <c r="N131" s="28">
        <v>718.36800000000005</v>
      </c>
      <c r="O131" s="28">
        <v>1026.6679999999999</v>
      </c>
      <c r="P131" s="24">
        <f t="shared" ref="P131:P132" si="43">SUM(D131:F131)</f>
        <v>4706.6840000000002</v>
      </c>
    </row>
    <row r="132" spans="1:16" x14ac:dyDescent="0.2">
      <c r="A132" s="6"/>
      <c r="B132" s="90"/>
      <c r="C132" s="16">
        <v>2024</v>
      </c>
      <c r="D132" s="17">
        <f>CARGFLET!B24/1000</f>
        <v>469.57299999999998</v>
      </c>
      <c r="E132" s="17">
        <f>CARGFLET!C24/1000</f>
        <v>670.02300000000002</v>
      </c>
      <c r="F132" s="17">
        <f>CARGFLET!D24/1000</f>
        <v>496.01299999999998</v>
      </c>
      <c r="G132" s="17">
        <f>CARGFLET!E24/1000</f>
        <v>0</v>
      </c>
      <c r="H132" s="17">
        <f>CARGFLET!F24/1000</f>
        <v>0</v>
      </c>
      <c r="I132" s="17">
        <f>CARGFLET!G24/1000</f>
        <v>0</v>
      </c>
      <c r="J132" s="17">
        <f>CARGFLET!H24/1000</f>
        <v>0</v>
      </c>
      <c r="K132" s="17">
        <f>CARGFLET!I24/1000</f>
        <v>0</v>
      </c>
      <c r="L132" s="17">
        <f>CARGFLET!J24/1000</f>
        <v>0</v>
      </c>
      <c r="M132" s="17">
        <f>CARGFLET!K24/1000</f>
        <v>0</v>
      </c>
      <c r="N132" s="17">
        <f>CARGFLET!L24/1000</f>
        <v>0</v>
      </c>
      <c r="O132" s="17">
        <f>CARGFLET!M24/1000</f>
        <v>0</v>
      </c>
      <c r="P132" s="25">
        <f t="shared" si="43"/>
        <v>1635.6089999999999</v>
      </c>
    </row>
    <row r="133" spans="1:16" x14ac:dyDescent="0.2">
      <c r="A133" s="6"/>
      <c r="B133" s="90"/>
      <c r="C133" s="19" t="s">
        <v>113</v>
      </c>
      <c r="D133" s="20" t="str">
        <f t="shared" ref="D133" si="44">IF(D132/D131-1&gt;=0,"▲"&amp;TEXT(ABS(D132/D131-1),"0.0%"),"▼"&amp;TEXT(ABS(D132/D131-1),"0.0%"))</f>
        <v>▼59.7%</v>
      </c>
      <c r="E133" s="20" t="str">
        <f>IF(E132/E131-1&gt;=0,"▲"&amp;TEXT(ABS(E132/E131-1),"0.0%"),"▼"&amp;TEXT(ABS(E132/E131-1),"0.0%"))</f>
        <v>▼64.8%</v>
      </c>
      <c r="F133" s="20" t="str">
        <f>IF(F132/F131-1&gt;=0,"▲"&amp;TEXT(ABS(F132/F131-1),"0.0%"),"▼"&amp;TEXT(ABS(F132/F131-1),"0.0%"))</f>
        <v>▼69.7%</v>
      </c>
      <c r="G133" s="20" t="str">
        <f>IF(G132/G131-1&gt;=0,"▲"&amp;TEXT(ABS(G132/G131-1),"0.0%"),"▼"&amp;TEXT(ABS(G132/G131-1),"0.0%"))</f>
        <v>▼100.0%</v>
      </c>
      <c r="H133" s="20" t="str">
        <f t="shared" ref="H133:P145" si="45">IF(H132/H131-1&gt;=0,"▲"&amp;TEXT(ABS(H132/H131-1),"0.0%"),"▼"&amp;TEXT(ABS(H132/H131-1),"0.0%"))</f>
        <v>▼100.0%</v>
      </c>
      <c r="I133" s="20" t="str">
        <f t="shared" si="45"/>
        <v>▼100.0%</v>
      </c>
      <c r="J133" s="20" t="str">
        <f t="shared" si="45"/>
        <v>▼100.0%</v>
      </c>
      <c r="K133" s="20" t="str">
        <f t="shared" si="45"/>
        <v>▼100.0%</v>
      </c>
      <c r="L133" s="20" t="str">
        <f t="shared" si="45"/>
        <v>▼100.0%</v>
      </c>
      <c r="M133" s="20" t="str">
        <f t="shared" si="45"/>
        <v>▼100.0%</v>
      </c>
      <c r="N133" s="20" t="str">
        <f t="shared" si="45"/>
        <v>▼100.0%</v>
      </c>
      <c r="O133" s="20" t="str">
        <f t="shared" si="45"/>
        <v>▼100.0%</v>
      </c>
      <c r="P133" s="46" t="str">
        <f t="shared" si="45"/>
        <v>▼65.2%</v>
      </c>
    </row>
    <row r="134" spans="1:16" x14ac:dyDescent="0.2">
      <c r="A134" s="6"/>
      <c r="B134" s="91" t="s">
        <v>87</v>
      </c>
      <c r="C134" s="21">
        <v>2023</v>
      </c>
      <c r="D134" s="28">
        <v>2965.7550000000001</v>
      </c>
      <c r="E134" s="28">
        <v>3278.5920000000001</v>
      </c>
      <c r="F134" s="28">
        <v>3161.7</v>
      </c>
      <c r="G134" s="28">
        <v>3716.8270000000002</v>
      </c>
      <c r="H134" s="28">
        <v>3039.8890000000001</v>
      </c>
      <c r="I134" s="28">
        <v>3842.7440000000001</v>
      </c>
      <c r="J134" s="28">
        <v>3498.3380000000002</v>
      </c>
      <c r="K134" s="28">
        <v>4972.2910000000002</v>
      </c>
      <c r="L134" s="28">
        <v>4864.4120000000003</v>
      </c>
      <c r="M134" s="28">
        <v>6722.367013</v>
      </c>
      <c r="N134" s="28">
        <v>5205.5169999999998</v>
      </c>
      <c r="O134" s="28">
        <v>6483.5611939999999</v>
      </c>
      <c r="P134" s="24">
        <f t="shared" ref="P134:P135" si="46">SUM(D134:F134)</f>
        <v>9406.0469999999987</v>
      </c>
    </row>
    <row r="135" spans="1:16" x14ac:dyDescent="0.2">
      <c r="A135" s="6"/>
      <c r="B135" s="91"/>
      <c r="C135" s="16">
        <v>2024</v>
      </c>
      <c r="D135" s="17">
        <f>CARGFLET!B30/1000</f>
        <v>5633.5039999999999</v>
      </c>
      <c r="E135" s="17">
        <f>CARGFLET!C30/1000</f>
        <v>6509.4830000000002</v>
      </c>
      <c r="F135" s="17">
        <f>CARGFLET!D30/1000</f>
        <v>8492.3950000000004</v>
      </c>
      <c r="G135" s="17">
        <f>CARGFLET!E30/1000</f>
        <v>0</v>
      </c>
      <c r="H135" s="17">
        <f>CARGFLET!F30/1000</f>
        <v>0</v>
      </c>
      <c r="I135" s="17">
        <f>CARGFLET!G30/1000</f>
        <v>0</v>
      </c>
      <c r="J135" s="17">
        <f>CARGFLET!H30/1000</f>
        <v>0</v>
      </c>
      <c r="K135" s="17">
        <f>CARGFLET!I30/1000</f>
        <v>0</v>
      </c>
      <c r="L135" s="17">
        <f>CARGFLET!J30/1000</f>
        <v>0</v>
      </c>
      <c r="M135" s="17">
        <f>CARGFLET!K30/1000</f>
        <v>0</v>
      </c>
      <c r="N135" s="17">
        <f>CARGFLET!L30/1000</f>
        <v>0</v>
      </c>
      <c r="O135" s="17">
        <f>CARGFLET!M30/1000</f>
        <v>0</v>
      </c>
      <c r="P135" s="25">
        <f t="shared" si="46"/>
        <v>20635.382000000001</v>
      </c>
    </row>
    <row r="136" spans="1:16" x14ac:dyDescent="0.2">
      <c r="A136" s="6"/>
      <c r="B136" s="91"/>
      <c r="C136" s="19" t="s">
        <v>113</v>
      </c>
      <c r="D136" s="20" t="str">
        <f t="shared" ref="D136" si="47">IF(D135/D134-1&gt;=0,"▲"&amp;TEXT(ABS(D135/D134-1),"0.0%"),"▼"&amp;TEXT(ABS(D135/D134-1),"0.0%"))</f>
        <v>▲90.0%</v>
      </c>
      <c r="E136" s="20" t="str">
        <f>IF(E135/E134-1&gt;=0,"▲"&amp;TEXT(ABS(E135/E134-1),"0.0%"),"▼"&amp;TEXT(ABS(E135/E134-1),"0.0%"))</f>
        <v>▲98.5%</v>
      </c>
      <c r="F136" s="20" t="str">
        <f>IF(F135/F134-1&gt;=0,"▲"&amp;TEXT(ABS(F135/F134-1),"0.0%"),"▼"&amp;TEXT(ABS(F135/F134-1),"0.0%"))</f>
        <v>▲168.6%</v>
      </c>
      <c r="G136" s="20" t="str">
        <f>IF(G135/G134-1&gt;=0,"▲"&amp;TEXT(ABS(G135/G134-1),"0.0%"),"▼"&amp;TEXT(ABS(G135/G134-1),"0.0%"))</f>
        <v>▼100.0%</v>
      </c>
      <c r="H136" s="20" t="str">
        <f t="shared" ref="H136:O136" si="48">IF(H135/H134-1&gt;=0,"▲"&amp;TEXT(ABS(H135/H134-1),"0.0%"),"▼"&amp;TEXT(ABS(H135/H134-1),"0.0%"))</f>
        <v>▼100.0%</v>
      </c>
      <c r="I136" s="20" t="str">
        <f t="shared" si="48"/>
        <v>▼100.0%</v>
      </c>
      <c r="J136" s="20" t="str">
        <f t="shared" si="48"/>
        <v>▼100.0%</v>
      </c>
      <c r="K136" s="20" t="str">
        <f t="shared" si="48"/>
        <v>▼100.0%</v>
      </c>
      <c r="L136" s="20" t="str">
        <f t="shared" si="48"/>
        <v>▼100.0%</v>
      </c>
      <c r="M136" s="20" t="str">
        <f t="shared" si="48"/>
        <v>▼100.0%</v>
      </c>
      <c r="N136" s="20" t="str">
        <f t="shared" si="48"/>
        <v>▼100.0%</v>
      </c>
      <c r="O136" s="20" t="str">
        <f t="shared" si="48"/>
        <v>▼100.0%</v>
      </c>
      <c r="P136" s="45" t="str">
        <f t="shared" si="45"/>
        <v>▲119.4%</v>
      </c>
    </row>
    <row r="137" spans="1:16" x14ac:dyDescent="0.2">
      <c r="A137" s="6"/>
      <c r="B137" s="90" t="s">
        <v>90</v>
      </c>
      <c r="C137" s="21">
        <v>2023</v>
      </c>
      <c r="D137" s="29">
        <v>153.239</v>
      </c>
      <c r="E137" s="29">
        <v>78.894999999999996</v>
      </c>
      <c r="F137" s="29">
        <v>268.14400000000001</v>
      </c>
      <c r="G137" s="29">
        <v>65.277000000000001</v>
      </c>
      <c r="H137" s="29">
        <v>63.238</v>
      </c>
      <c r="I137" s="29">
        <v>92.402000000000001</v>
      </c>
      <c r="J137" s="29">
        <v>1553.3579999999999</v>
      </c>
      <c r="K137" s="29">
        <v>0</v>
      </c>
      <c r="L137" s="29">
        <v>1321.432</v>
      </c>
      <c r="M137" s="29">
        <v>1592.383</v>
      </c>
      <c r="N137" s="29">
        <v>0</v>
      </c>
      <c r="O137" s="29">
        <v>19.260999999999999</v>
      </c>
      <c r="P137" s="30">
        <f t="shared" ref="P137:P138" si="49">SUM(D137:F137)</f>
        <v>500.27800000000002</v>
      </c>
    </row>
    <row r="138" spans="1:16" x14ac:dyDescent="0.2">
      <c r="A138" s="6"/>
      <c r="B138" s="90"/>
      <c r="C138" s="16">
        <v>2024</v>
      </c>
      <c r="D138" s="26">
        <f>CARGFLET!B41/1000</f>
        <v>0</v>
      </c>
      <c r="E138" s="26">
        <f>CARGFLET!C41/1000</f>
        <v>15.243</v>
      </c>
      <c r="F138" s="26">
        <f>CARGFLET!D41/1000</f>
        <v>30.48</v>
      </c>
      <c r="G138" s="26">
        <f>CARGFLET!E41/1000</f>
        <v>0</v>
      </c>
      <c r="H138" s="26">
        <f>CARGFLET!F41/1000</f>
        <v>0</v>
      </c>
      <c r="I138" s="26">
        <f>CARGFLET!G41/1000</f>
        <v>0</v>
      </c>
      <c r="J138" s="26">
        <f>CARGFLET!H41/1000</f>
        <v>0</v>
      </c>
      <c r="K138" s="26">
        <f>CARGFLET!I41/1000</f>
        <v>0</v>
      </c>
      <c r="L138" s="26">
        <f>CARGFLET!J41/1000</f>
        <v>0</v>
      </c>
      <c r="M138" s="26">
        <f>CARGFLET!K41/1000</f>
        <v>0</v>
      </c>
      <c r="N138" s="26">
        <f>CARGFLET!L41/1000</f>
        <v>0</v>
      </c>
      <c r="O138" s="26">
        <f>CARGFLET!M41/1000</f>
        <v>0</v>
      </c>
      <c r="P138" s="27">
        <f t="shared" si="49"/>
        <v>45.722999999999999</v>
      </c>
    </row>
    <row r="139" spans="1:16" x14ac:dyDescent="0.2">
      <c r="A139" s="6"/>
      <c r="B139" s="90"/>
      <c r="C139" s="19" t="s">
        <v>113</v>
      </c>
      <c r="D139" s="20" t="str">
        <f>IF(D138/D137-1&gt;=0,"▲"&amp;TEXT(ABS(D138/D137-1),"0.0%"),"▼"&amp;TEXT(ABS(D138/D137-1),"0.0%"))</f>
        <v>▼100.0%</v>
      </c>
      <c r="E139" s="20" t="str">
        <f t="shared" ref="E139:O139" si="50">IF(E138/E137-1&gt;=0,"▲"&amp;TEXT(ABS(E138/E137-1),"0.0%"),"▼"&amp;TEXT(ABS(E138/E137-1),"0.0%"))</f>
        <v>▼80.7%</v>
      </c>
      <c r="F139" s="20" t="str">
        <f t="shared" si="50"/>
        <v>▼88.6%</v>
      </c>
      <c r="G139" s="20" t="str">
        <f t="shared" si="50"/>
        <v>▼100.0%</v>
      </c>
      <c r="H139" s="20" t="str">
        <f t="shared" si="50"/>
        <v>▼100.0%</v>
      </c>
      <c r="I139" s="20" t="str">
        <f t="shared" si="50"/>
        <v>▼100.0%</v>
      </c>
      <c r="J139" s="20" t="str">
        <f t="shared" si="50"/>
        <v>▼100.0%</v>
      </c>
      <c r="K139" s="20"/>
      <c r="L139" s="20" t="str">
        <f t="shared" si="50"/>
        <v>▼100.0%</v>
      </c>
      <c r="M139" s="20" t="str">
        <f t="shared" si="50"/>
        <v>▼100.0%</v>
      </c>
      <c r="N139" s="20"/>
      <c r="O139" s="20" t="str">
        <f t="shared" si="50"/>
        <v>▼100.0%</v>
      </c>
      <c r="P139" s="46" t="str">
        <f t="shared" si="45"/>
        <v>▼90.9%</v>
      </c>
    </row>
    <row r="140" spans="1:16" ht="12.75" customHeight="1" x14ac:dyDescent="0.2">
      <c r="A140" s="6"/>
      <c r="B140" s="91" t="s">
        <v>88</v>
      </c>
      <c r="C140" s="21">
        <v>2023</v>
      </c>
      <c r="D140" s="29">
        <v>0</v>
      </c>
      <c r="E140" s="29">
        <v>0</v>
      </c>
      <c r="F140" s="29">
        <v>0</v>
      </c>
      <c r="G140" s="29">
        <v>24.146000000000001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30">
        <f t="shared" ref="P140:P141" si="51">SUM(D140:F140)</f>
        <v>0</v>
      </c>
    </row>
    <row r="141" spans="1:16" x14ac:dyDescent="0.2">
      <c r="A141" s="6"/>
      <c r="B141" s="91"/>
      <c r="C141" s="16">
        <v>2024</v>
      </c>
      <c r="D141" s="26">
        <f>CARGFLET!B43/1000</f>
        <v>0</v>
      </c>
      <c r="E141" s="26">
        <f>CARGFLET!C43/1000</f>
        <v>0</v>
      </c>
      <c r="F141" s="26">
        <f>CARGFLET!D43/1000</f>
        <v>0</v>
      </c>
      <c r="G141" s="26">
        <f>CARGFLET!E43/1000</f>
        <v>0</v>
      </c>
      <c r="H141" s="26">
        <f>CARGFLET!F43/1000</f>
        <v>0</v>
      </c>
      <c r="I141" s="26">
        <f>CARGFLET!G43/1000</f>
        <v>0</v>
      </c>
      <c r="J141" s="26">
        <f>CARGFLET!H43/1000</f>
        <v>0</v>
      </c>
      <c r="K141" s="26">
        <f>CARGFLET!I43/1000</f>
        <v>0</v>
      </c>
      <c r="L141" s="26">
        <f>CARGFLET!J43/1000</f>
        <v>0</v>
      </c>
      <c r="M141" s="26">
        <f>CARGFLET!K43/1000</f>
        <v>0</v>
      </c>
      <c r="N141" s="26">
        <f>CARGFLET!L43/1000</f>
        <v>0</v>
      </c>
      <c r="O141" s="26">
        <f>CARGFLET!M43/1000</f>
        <v>0</v>
      </c>
      <c r="P141" s="27">
        <f t="shared" si="51"/>
        <v>0</v>
      </c>
    </row>
    <row r="142" spans="1:16" x14ac:dyDescent="0.2">
      <c r="A142" s="6"/>
      <c r="B142" s="91"/>
      <c r="C142" s="19" t="s">
        <v>113</v>
      </c>
      <c r="D142" s="20"/>
      <c r="E142" s="20"/>
      <c r="F142" s="20"/>
      <c r="G142" s="20" t="str">
        <f t="shared" ref="G142" si="52">IF(G141/G140-1&gt;=0,"▲"&amp;TEXT(ABS(G141/G140-1),"0.0%"),"▼"&amp;TEXT(ABS(G141/G140-1),"0.0%"))</f>
        <v>▼100.0%</v>
      </c>
      <c r="H142" s="20"/>
      <c r="I142" s="20"/>
      <c r="J142" s="20"/>
      <c r="K142" s="20"/>
      <c r="L142" s="20"/>
      <c r="M142" s="20"/>
      <c r="N142" s="20"/>
      <c r="O142" s="20"/>
      <c r="P142" s="77"/>
    </row>
    <row r="143" spans="1:16" x14ac:dyDescent="0.2">
      <c r="A143" s="6"/>
      <c r="B143" s="90" t="s">
        <v>89</v>
      </c>
      <c r="C143" s="21">
        <v>2023</v>
      </c>
      <c r="D143" s="29">
        <v>0</v>
      </c>
      <c r="E143" s="29">
        <v>432.26799999999997</v>
      </c>
      <c r="F143" s="29">
        <v>784.25800000000004</v>
      </c>
      <c r="G143" s="29">
        <v>611.84199999999998</v>
      </c>
      <c r="H143" s="29">
        <v>429.85700000000003</v>
      </c>
      <c r="I143" s="29">
        <v>435.94</v>
      </c>
      <c r="J143" s="29">
        <v>570.202</v>
      </c>
      <c r="K143" s="29">
        <v>2806.0010000000002</v>
      </c>
      <c r="L143" s="29">
        <v>314.721</v>
      </c>
      <c r="M143" s="29">
        <v>114.23099999999999</v>
      </c>
      <c r="N143" s="29">
        <v>0</v>
      </c>
      <c r="O143" s="29">
        <v>0</v>
      </c>
      <c r="P143" s="30">
        <f t="shared" ref="P143:P144" si="53">SUM(D143:F143)</f>
        <v>1216.5260000000001</v>
      </c>
    </row>
    <row r="144" spans="1:16" x14ac:dyDescent="0.2">
      <c r="A144" s="6"/>
      <c r="B144" s="90"/>
      <c r="C144" s="16">
        <v>2024</v>
      </c>
      <c r="D144" s="26">
        <f>CARGFLET!B45/1000</f>
        <v>0</v>
      </c>
      <c r="E144" s="26">
        <f>CARGFLET!C45/1000</f>
        <v>47.564999999999998</v>
      </c>
      <c r="F144" s="26">
        <f>CARGFLET!D45/1000</f>
        <v>0</v>
      </c>
      <c r="G144" s="26">
        <f>CARGFLET!E45/1000</f>
        <v>0</v>
      </c>
      <c r="H144" s="26">
        <f>CARGFLET!F45/1000</f>
        <v>0</v>
      </c>
      <c r="I144" s="26">
        <f>CARGFLET!G45/1000</f>
        <v>0</v>
      </c>
      <c r="J144" s="26">
        <f>CARGFLET!H45/1000</f>
        <v>0</v>
      </c>
      <c r="K144" s="26">
        <f>CARGFLET!I45/1000</f>
        <v>0</v>
      </c>
      <c r="L144" s="26">
        <f>CARGFLET!J45/1000</f>
        <v>0</v>
      </c>
      <c r="M144" s="26">
        <f>CARGFLET!K45/1000</f>
        <v>0</v>
      </c>
      <c r="N144" s="26">
        <f>CARGFLET!L45/1000</f>
        <v>0</v>
      </c>
      <c r="O144" s="26">
        <f>CARGFLET!M45/1000</f>
        <v>0</v>
      </c>
      <c r="P144" s="27">
        <f t="shared" si="53"/>
        <v>47.564999999999998</v>
      </c>
    </row>
    <row r="145" spans="1:16" x14ac:dyDescent="0.2">
      <c r="A145" s="6"/>
      <c r="B145" s="90"/>
      <c r="C145" s="19" t="s">
        <v>113</v>
      </c>
      <c r="D145" s="20"/>
      <c r="E145" s="20" t="str">
        <f>IF(E144/E143-1&gt;=0,"▲"&amp;TEXT(ABS(E144/E143-1),"0.0%"),"▼"&amp;TEXT(ABS(E144/E143-1),"0.0%"))</f>
        <v>▼89.0%</v>
      </c>
      <c r="F145" s="20" t="str">
        <f>IF(F144/F143-1&gt;=0,"▲"&amp;TEXT(ABS(F144/F143-1),"0.0%"),"▼"&amp;TEXT(ABS(F144/F143-1),"0.0%"))</f>
        <v>▼100.0%</v>
      </c>
      <c r="G145" s="20" t="str">
        <f>IF(G144/G143-1&gt;=0,"▲"&amp;TEXT(ABS(G144/G143-1),"0.0%"),"▼"&amp;TEXT(ABS(G144/G143-1),"0.0%"))</f>
        <v>▼100.0%</v>
      </c>
      <c r="H145" s="20" t="str">
        <f t="shared" ref="H145:M145" si="54">IF(H144/H143-1&gt;=0,"▲"&amp;TEXT(ABS(H144/H143-1),"0.0%"),"▼"&amp;TEXT(ABS(H144/H143-1),"0.0%"))</f>
        <v>▼100.0%</v>
      </c>
      <c r="I145" s="20" t="str">
        <f t="shared" si="54"/>
        <v>▼100.0%</v>
      </c>
      <c r="J145" s="20" t="str">
        <f t="shared" si="54"/>
        <v>▼100.0%</v>
      </c>
      <c r="K145" s="20" t="str">
        <f t="shared" si="54"/>
        <v>▼100.0%</v>
      </c>
      <c r="L145" s="20" t="str">
        <f t="shared" si="54"/>
        <v>▼100.0%</v>
      </c>
      <c r="M145" s="20" t="str">
        <f t="shared" si="54"/>
        <v>▼100.0%</v>
      </c>
      <c r="N145" s="20"/>
      <c r="O145" s="20"/>
      <c r="P145" s="46" t="str">
        <f t="shared" si="45"/>
        <v>▼96.1%</v>
      </c>
    </row>
    <row r="146" spans="1:16" x14ac:dyDescent="0.2">
      <c r="A146" s="6"/>
      <c r="B146" s="91" t="s">
        <v>116</v>
      </c>
      <c r="C146" s="21">
        <v>2023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1121.9749999999999</v>
      </c>
      <c r="P146" s="30">
        <f t="shared" ref="P146:P147" si="55">SUM(D146:F146)</f>
        <v>0</v>
      </c>
    </row>
    <row r="147" spans="1:16" x14ac:dyDescent="0.2">
      <c r="A147" s="6"/>
      <c r="B147" s="91"/>
      <c r="C147" s="16">
        <v>2024</v>
      </c>
      <c r="D147" s="26">
        <f>CARGFLET!B47/1000</f>
        <v>1179.213</v>
      </c>
      <c r="E147" s="26">
        <f>CARGFLET!C47/1000</f>
        <v>1068.106</v>
      </c>
      <c r="F147" s="26">
        <f>CARGFLET!D47/1000</f>
        <v>1197.4680000000001</v>
      </c>
      <c r="G147" s="26">
        <f>CARGFLET!E47/1000</f>
        <v>0</v>
      </c>
      <c r="H147" s="26">
        <f>CARGFLET!F47/1000</f>
        <v>0</v>
      </c>
      <c r="I147" s="26">
        <f>CARGFLET!G47/1000</f>
        <v>0</v>
      </c>
      <c r="J147" s="26">
        <f>CARGFLET!H47/1000</f>
        <v>0</v>
      </c>
      <c r="K147" s="26">
        <f>CARGFLET!I47/1000</f>
        <v>0</v>
      </c>
      <c r="L147" s="26">
        <f>CARGFLET!J47/1000</f>
        <v>0</v>
      </c>
      <c r="M147" s="26">
        <f>CARGFLET!K47/1000</f>
        <v>0</v>
      </c>
      <c r="N147" s="26">
        <f>CARGFLET!L47/1000</f>
        <v>0</v>
      </c>
      <c r="O147" s="26">
        <f>CARGFLET!M47/1000</f>
        <v>0</v>
      </c>
      <c r="P147" s="27">
        <f t="shared" si="55"/>
        <v>3444.7870000000003</v>
      </c>
    </row>
    <row r="148" spans="1:16" x14ac:dyDescent="0.2">
      <c r="A148" s="6"/>
      <c r="B148" s="91"/>
      <c r="C148" s="19" t="s">
        <v>113</v>
      </c>
      <c r="D148" s="20"/>
      <c r="E148" s="20"/>
      <c r="F148" s="20"/>
      <c r="G148" s="20"/>
      <c r="H148" s="44"/>
      <c r="I148" s="44"/>
      <c r="J148" s="44"/>
      <c r="K148" s="44"/>
      <c r="L148" s="44"/>
      <c r="M148" s="44"/>
      <c r="N148" s="20"/>
      <c r="O148" s="20" t="str">
        <f>IF(O147/O146-1&gt;=0,"▲"&amp;TEXT(ABS(O147/O146-1),"0.0%"),"▼"&amp;TEXT(ABS(O147/O146-1),"0.0%"))</f>
        <v>▼100.0%</v>
      </c>
      <c r="P148" s="77"/>
    </row>
    <row r="149" spans="1:16" x14ac:dyDescent="0.2">
      <c r="A149" s="6"/>
      <c r="B149" s="90" t="s">
        <v>158</v>
      </c>
      <c r="C149" s="21">
        <v>2023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30">
        <f t="shared" ref="P149:P150" si="56">SUM(D149:F149)</f>
        <v>0</v>
      </c>
    </row>
    <row r="150" spans="1:16" x14ac:dyDescent="0.2">
      <c r="A150" s="6"/>
      <c r="B150" s="90"/>
      <c r="C150" s="16">
        <v>2024</v>
      </c>
      <c r="D150" s="26">
        <f>CARGFLET!B49/1000</f>
        <v>0</v>
      </c>
      <c r="E150" s="26">
        <f>CARGFLET!C49/1000</f>
        <v>0</v>
      </c>
      <c r="F150" s="26">
        <f>CARGFLET!D49/1000</f>
        <v>0</v>
      </c>
      <c r="G150" s="26">
        <f>CARGFLET!E49/1000</f>
        <v>0</v>
      </c>
      <c r="H150" s="26">
        <f>CARGFLET!F49/1000</f>
        <v>0</v>
      </c>
      <c r="I150" s="26">
        <f>CARGFLET!G49/1000</f>
        <v>0</v>
      </c>
      <c r="J150" s="26">
        <f>CARGFLET!H49/1000</f>
        <v>0</v>
      </c>
      <c r="K150" s="26">
        <f>CARGFLET!I49/1000</f>
        <v>0</v>
      </c>
      <c r="L150" s="26">
        <f>CARGFLET!J49/1000</f>
        <v>0</v>
      </c>
      <c r="M150" s="26">
        <f>CARGFLET!K49/1000</f>
        <v>0</v>
      </c>
      <c r="N150" s="26">
        <f>CARGFLET!L49/1000</f>
        <v>0</v>
      </c>
      <c r="O150" s="26">
        <f>CARGFLET!M49/1000</f>
        <v>0</v>
      </c>
      <c r="P150" s="27">
        <f t="shared" si="56"/>
        <v>0</v>
      </c>
    </row>
    <row r="151" spans="1:16" x14ac:dyDescent="0.2">
      <c r="A151" s="6"/>
      <c r="B151" s="90"/>
      <c r="C151" s="19" t="s">
        <v>113</v>
      </c>
      <c r="D151" s="20"/>
      <c r="E151" s="20"/>
      <c r="F151" s="20"/>
      <c r="G151" s="20"/>
      <c r="H151" s="44"/>
      <c r="I151" s="44"/>
      <c r="J151" s="44"/>
      <c r="K151" s="20"/>
      <c r="L151" s="20"/>
      <c r="M151" s="44"/>
      <c r="N151" s="20"/>
      <c r="O151" s="44"/>
      <c r="P151" s="77"/>
    </row>
    <row r="152" spans="1:16" x14ac:dyDescent="0.2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6" x14ac:dyDescent="0.2">
      <c r="B153" s="7" t="s">
        <v>117</v>
      </c>
    </row>
    <row r="154" spans="1:16" x14ac:dyDescent="0.2">
      <c r="B154" s="7" t="s">
        <v>171</v>
      </c>
    </row>
  </sheetData>
  <mergeCells count="35">
    <mergeCell ref="B134:B136"/>
    <mergeCell ref="B137:B139"/>
    <mergeCell ref="B140:B142"/>
    <mergeCell ref="B91:B93"/>
    <mergeCell ref="B94:B96"/>
    <mergeCell ref="B105:B107"/>
    <mergeCell ref="B109:B111"/>
    <mergeCell ref="B112:B114"/>
    <mergeCell ref="B103:P103"/>
    <mergeCell ref="B79:B81"/>
    <mergeCell ref="B82:B84"/>
    <mergeCell ref="B6:P6"/>
    <mergeCell ref="B101:P101"/>
    <mergeCell ref="B73:P73"/>
    <mergeCell ref="B28:P28"/>
    <mergeCell ref="B30:B32"/>
    <mergeCell ref="B85:B87"/>
    <mergeCell ref="B88:B90"/>
    <mergeCell ref="B46:B48"/>
    <mergeCell ref="B149:B151"/>
    <mergeCell ref="B146:B148"/>
    <mergeCell ref="B34:B36"/>
    <mergeCell ref="B49:B51"/>
    <mergeCell ref="B143:B145"/>
    <mergeCell ref="B115:B117"/>
    <mergeCell ref="B118:B120"/>
    <mergeCell ref="B121:B123"/>
    <mergeCell ref="B127:B129"/>
    <mergeCell ref="B131:B133"/>
    <mergeCell ref="B125:P125"/>
    <mergeCell ref="B97:B99"/>
    <mergeCell ref="B43:B45"/>
    <mergeCell ref="B40:B42"/>
    <mergeCell ref="B37:B39"/>
    <mergeCell ref="B75:B77"/>
  </mergeCells>
  <pageMargins left="0.7" right="0.7" top="0.75" bottom="0.75" header="0.3" footer="0.3"/>
  <pageSetup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N114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outlineLevelRow="1" x14ac:dyDescent="0.2"/>
  <cols>
    <col min="1" max="1" width="47.140625" customWidth="1"/>
    <col min="2" max="14" width="14.28515625" customWidth="1"/>
  </cols>
  <sheetData>
    <row r="1" spans="1:14" ht="15.75" x14ac:dyDescent="0.25">
      <c r="C1" s="5"/>
      <c r="E1" s="5"/>
      <c r="F1" s="5"/>
      <c r="G1" s="5"/>
      <c r="H1" s="5"/>
      <c r="I1" s="5"/>
      <c r="J1" s="5"/>
      <c r="K1" s="5"/>
      <c r="L1" s="5"/>
      <c r="M1" s="5"/>
      <c r="N1" s="5">
        <v>2024</v>
      </c>
    </row>
    <row r="2" spans="1:14" ht="15.75" x14ac:dyDescent="0.25">
      <c r="C2" s="1"/>
      <c r="E2" s="5" t="s">
        <v>58</v>
      </c>
      <c r="H2" s="1"/>
      <c r="I2" s="1"/>
      <c r="J2" s="1"/>
      <c r="K2" s="1"/>
      <c r="L2" s="1"/>
      <c r="M2" s="1"/>
    </row>
    <row r="3" spans="1:14" ht="15" x14ac:dyDescent="0.25">
      <c r="C3" s="4"/>
      <c r="E3" s="1" t="s">
        <v>31</v>
      </c>
      <c r="H3" s="4"/>
      <c r="I3" s="4"/>
      <c r="J3" s="4"/>
      <c r="K3" s="4"/>
      <c r="L3" s="4"/>
      <c r="M3" s="4"/>
    </row>
    <row r="4" spans="1:14" x14ac:dyDescent="0.2">
      <c r="C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">
      <c r="A5" s="31"/>
    </row>
    <row r="6" spans="1:14" x14ac:dyDescent="0.2">
      <c r="A6" s="1" t="s">
        <v>70</v>
      </c>
    </row>
    <row r="7" spans="1:14" x14ac:dyDescent="0.2">
      <c r="A7" s="1" t="s">
        <v>59</v>
      </c>
    </row>
    <row r="8" spans="1:14" x14ac:dyDescent="0.2">
      <c r="A8" s="31"/>
    </row>
    <row r="9" spans="1:14" x14ac:dyDescent="0.2">
      <c r="A9" s="33" t="s">
        <v>43</v>
      </c>
      <c r="B9" s="33" t="s">
        <v>44</v>
      </c>
      <c r="C9" s="33" t="s">
        <v>45</v>
      </c>
      <c r="D9" s="33" t="s">
        <v>60</v>
      </c>
      <c r="E9" s="33" t="s">
        <v>46</v>
      </c>
      <c r="F9" s="33" t="s">
        <v>47</v>
      </c>
      <c r="G9" s="33" t="s">
        <v>48</v>
      </c>
      <c r="H9" s="33" t="s">
        <v>61</v>
      </c>
      <c r="I9" s="33" t="s">
        <v>62</v>
      </c>
      <c r="J9" s="33" t="s">
        <v>63</v>
      </c>
      <c r="K9" s="33" t="s">
        <v>64</v>
      </c>
      <c r="L9" s="33" t="s">
        <v>65</v>
      </c>
      <c r="M9" s="33" t="s">
        <v>66</v>
      </c>
      <c r="N9" s="52" t="s">
        <v>67</v>
      </c>
    </row>
    <row r="10" spans="1:14" x14ac:dyDescent="0.2">
      <c r="A10" s="34" t="s">
        <v>54</v>
      </c>
      <c r="B10" s="22">
        <v>34</v>
      </c>
      <c r="C10" s="79">
        <v>26</v>
      </c>
      <c r="D10" s="79">
        <v>33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>
        <f t="shared" ref="N10:N21" si="0">SUM(B10:M10)</f>
        <v>93</v>
      </c>
    </row>
    <row r="11" spans="1:14" x14ac:dyDescent="0.2">
      <c r="A11" s="39" t="s">
        <v>2</v>
      </c>
      <c r="B11" s="18">
        <v>5754</v>
      </c>
      <c r="C11" s="18">
        <v>6768</v>
      </c>
      <c r="D11" s="78">
        <v>7267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5">
        <f t="shared" si="0"/>
        <v>19789</v>
      </c>
    </row>
    <row r="12" spans="1:14" x14ac:dyDescent="0.2">
      <c r="A12" s="34" t="s">
        <v>1</v>
      </c>
      <c r="B12" s="22">
        <v>5211</v>
      </c>
      <c r="C12" s="22">
        <v>4196</v>
      </c>
      <c r="D12" s="79">
        <v>4022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4">
        <f t="shared" si="0"/>
        <v>13429</v>
      </c>
    </row>
    <row r="13" spans="1:14" x14ac:dyDescent="0.2">
      <c r="A13" s="39" t="s">
        <v>32</v>
      </c>
      <c r="B13" s="18">
        <v>21</v>
      </c>
      <c r="C13" s="78">
        <v>16</v>
      </c>
      <c r="D13" s="78">
        <v>20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5">
        <f t="shared" si="0"/>
        <v>57</v>
      </c>
    </row>
    <row r="14" spans="1:14" x14ac:dyDescent="0.2">
      <c r="A14" s="34" t="s">
        <v>172</v>
      </c>
      <c r="B14" s="22">
        <v>522</v>
      </c>
      <c r="C14" s="22">
        <v>483</v>
      </c>
      <c r="D14" s="79">
        <v>452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f t="shared" si="0"/>
        <v>1457</v>
      </c>
    </row>
    <row r="15" spans="1:14" x14ac:dyDescent="0.2">
      <c r="A15" s="39" t="s">
        <v>20</v>
      </c>
      <c r="B15" s="18">
        <v>425</v>
      </c>
      <c r="C15" s="18">
        <v>417</v>
      </c>
      <c r="D15" s="78">
        <v>345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25">
        <f t="shared" si="0"/>
        <v>1187</v>
      </c>
    </row>
    <row r="16" spans="1:14" x14ac:dyDescent="0.2">
      <c r="A16" s="34" t="s">
        <v>4</v>
      </c>
      <c r="B16" s="22">
        <v>129</v>
      </c>
      <c r="C16" s="22">
        <v>125</v>
      </c>
      <c r="D16" s="22">
        <v>178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4">
        <f t="shared" si="0"/>
        <v>432</v>
      </c>
    </row>
    <row r="17" spans="1:14" x14ac:dyDescent="0.2">
      <c r="A17" s="39" t="s">
        <v>21</v>
      </c>
      <c r="B17" s="18">
        <v>15</v>
      </c>
      <c r="C17" s="18">
        <v>16</v>
      </c>
      <c r="D17" s="78">
        <v>12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5">
        <f t="shared" si="0"/>
        <v>43</v>
      </c>
    </row>
    <row r="18" spans="1:14" x14ac:dyDescent="0.2">
      <c r="A18" s="34" t="s">
        <v>176</v>
      </c>
      <c r="B18" s="22">
        <v>160</v>
      </c>
      <c r="C18" s="22">
        <v>234</v>
      </c>
      <c r="D18" s="79">
        <v>248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f t="shared" si="0"/>
        <v>642</v>
      </c>
    </row>
    <row r="19" spans="1:14" x14ac:dyDescent="0.2">
      <c r="A19" s="39" t="s">
        <v>53</v>
      </c>
      <c r="B19" s="18">
        <v>430</v>
      </c>
      <c r="C19" s="18">
        <v>437</v>
      </c>
      <c r="D19" s="78">
        <v>390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5">
        <f t="shared" si="0"/>
        <v>1257</v>
      </c>
    </row>
    <row r="20" spans="1:14" x14ac:dyDescent="0.2">
      <c r="A20" s="34" t="s">
        <v>3</v>
      </c>
      <c r="B20" s="22">
        <v>10559</v>
      </c>
      <c r="C20" s="22">
        <v>9378</v>
      </c>
      <c r="D20" s="79">
        <v>10856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4">
        <f t="shared" si="0"/>
        <v>30793</v>
      </c>
    </row>
    <row r="21" spans="1:14" x14ac:dyDescent="0.2">
      <c r="A21" s="39" t="s">
        <v>29</v>
      </c>
      <c r="B21" s="18">
        <v>9975</v>
      </c>
      <c r="C21" s="18">
        <v>8427</v>
      </c>
      <c r="D21" s="78">
        <v>9171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5">
        <f t="shared" si="0"/>
        <v>27573</v>
      </c>
    </row>
    <row r="22" spans="1:14" x14ac:dyDescent="0.2">
      <c r="A22" s="37" t="s">
        <v>0</v>
      </c>
      <c r="B22" s="38">
        <f t="shared" ref="B22:N22" si="1">SUM(B10:B21)</f>
        <v>33235</v>
      </c>
      <c r="C22" s="38">
        <f t="shared" si="1"/>
        <v>30523</v>
      </c>
      <c r="D22" s="38">
        <f t="shared" si="1"/>
        <v>32994</v>
      </c>
      <c r="E22" s="38">
        <f t="shared" si="1"/>
        <v>0</v>
      </c>
      <c r="F22" s="38">
        <f t="shared" si="1"/>
        <v>0</v>
      </c>
      <c r="G22" s="38">
        <f t="shared" si="1"/>
        <v>0</v>
      </c>
      <c r="H22" s="38">
        <f t="shared" si="1"/>
        <v>0</v>
      </c>
      <c r="I22" s="38">
        <f t="shared" si="1"/>
        <v>0</v>
      </c>
      <c r="J22" s="38">
        <f t="shared" si="1"/>
        <v>0</v>
      </c>
      <c r="K22" s="38">
        <f t="shared" si="1"/>
        <v>0</v>
      </c>
      <c r="L22" s="38">
        <f t="shared" si="1"/>
        <v>0</v>
      </c>
      <c r="M22" s="38">
        <f t="shared" si="1"/>
        <v>0</v>
      </c>
      <c r="N22" s="53">
        <f t="shared" si="1"/>
        <v>96752</v>
      </c>
    </row>
    <row r="24" spans="1:14" x14ac:dyDescent="0.2">
      <c r="A24" s="1" t="s">
        <v>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x14ac:dyDescent="0.2">
      <c r="A25" s="1" t="s">
        <v>68</v>
      </c>
    </row>
    <row r="27" spans="1:14" x14ac:dyDescent="0.2">
      <c r="A27" s="33" t="s">
        <v>43</v>
      </c>
      <c r="B27" s="33" t="s">
        <v>44</v>
      </c>
      <c r="C27" s="33" t="s">
        <v>45</v>
      </c>
      <c r="D27" s="33" t="s">
        <v>60</v>
      </c>
      <c r="E27" s="33" t="s">
        <v>46</v>
      </c>
      <c r="F27" s="33" t="s">
        <v>47</v>
      </c>
      <c r="G27" s="33" t="s">
        <v>48</v>
      </c>
      <c r="H27" s="33" t="s">
        <v>61</v>
      </c>
      <c r="I27" s="33" t="s">
        <v>62</v>
      </c>
      <c r="J27" s="33" t="s">
        <v>63</v>
      </c>
      <c r="K27" s="33" t="s">
        <v>64</v>
      </c>
      <c r="L27" s="33" t="s">
        <v>65</v>
      </c>
      <c r="M27" s="33" t="s">
        <v>66</v>
      </c>
      <c r="N27" s="52" t="s">
        <v>67</v>
      </c>
    </row>
    <row r="28" spans="1:14" x14ac:dyDescent="0.2">
      <c r="A28" s="34" t="s">
        <v>2</v>
      </c>
      <c r="B28" s="22">
        <v>3977</v>
      </c>
      <c r="C28" s="22">
        <v>3300</v>
      </c>
      <c r="D28" s="79">
        <v>3790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4">
        <f t="shared" ref="N28:N34" si="2">SUM(B28:M28)</f>
        <v>11067</v>
      </c>
    </row>
    <row r="29" spans="1:14" x14ac:dyDescent="0.2">
      <c r="A29" s="39" t="s">
        <v>1</v>
      </c>
      <c r="B29" s="18">
        <v>845</v>
      </c>
      <c r="C29" s="18">
        <v>914</v>
      </c>
      <c r="D29" s="78">
        <v>1098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5">
        <f t="shared" si="2"/>
        <v>2857</v>
      </c>
    </row>
    <row r="30" spans="1:14" x14ac:dyDescent="0.2">
      <c r="A30" s="34" t="s">
        <v>32</v>
      </c>
      <c r="B30" s="22">
        <v>69</v>
      </c>
      <c r="C30" s="79">
        <v>83</v>
      </c>
      <c r="D30" s="79">
        <v>78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4">
        <f t="shared" si="2"/>
        <v>230</v>
      </c>
    </row>
    <row r="31" spans="1:14" x14ac:dyDescent="0.2">
      <c r="A31" s="39" t="s">
        <v>20</v>
      </c>
      <c r="B31" s="18">
        <v>44</v>
      </c>
      <c r="C31" s="18">
        <v>40</v>
      </c>
      <c r="D31" s="78">
        <v>36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5">
        <f t="shared" si="2"/>
        <v>120</v>
      </c>
    </row>
    <row r="32" spans="1:14" x14ac:dyDescent="0.2">
      <c r="A32" s="34" t="s">
        <v>21</v>
      </c>
      <c r="B32" s="22">
        <v>93</v>
      </c>
      <c r="C32" s="22">
        <v>109</v>
      </c>
      <c r="D32" s="79">
        <v>87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4">
        <f t="shared" si="2"/>
        <v>289</v>
      </c>
    </row>
    <row r="33" spans="1:14" x14ac:dyDescent="0.2">
      <c r="A33" s="39" t="s">
        <v>3</v>
      </c>
      <c r="B33" s="18">
        <v>1512</v>
      </c>
      <c r="C33" s="18">
        <v>1317</v>
      </c>
      <c r="D33" s="78">
        <v>1490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25">
        <f t="shared" si="2"/>
        <v>4319</v>
      </c>
    </row>
    <row r="34" spans="1:14" x14ac:dyDescent="0.2">
      <c r="A34" s="34" t="s">
        <v>29</v>
      </c>
      <c r="B34" s="22">
        <v>3506</v>
      </c>
      <c r="C34" s="22">
        <v>3260</v>
      </c>
      <c r="D34" s="79">
        <v>3477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4">
        <f t="shared" si="2"/>
        <v>10243</v>
      </c>
    </row>
    <row r="35" spans="1:14" x14ac:dyDescent="0.2">
      <c r="A35" s="37" t="s">
        <v>0</v>
      </c>
      <c r="B35" s="38">
        <f t="shared" ref="B35:N35" si="3">SUM(B28:B34)</f>
        <v>10046</v>
      </c>
      <c r="C35" s="38">
        <f t="shared" si="3"/>
        <v>9023</v>
      </c>
      <c r="D35" s="38">
        <f t="shared" si="3"/>
        <v>10056</v>
      </c>
      <c r="E35" s="38">
        <f t="shared" si="3"/>
        <v>0</v>
      </c>
      <c r="F35" s="38">
        <f t="shared" si="3"/>
        <v>0</v>
      </c>
      <c r="G35" s="38">
        <f t="shared" si="3"/>
        <v>0</v>
      </c>
      <c r="H35" s="38">
        <f t="shared" si="3"/>
        <v>0</v>
      </c>
      <c r="I35" s="38">
        <f t="shared" si="3"/>
        <v>0</v>
      </c>
      <c r="J35" s="38">
        <f t="shared" si="3"/>
        <v>0</v>
      </c>
      <c r="K35" s="38">
        <f t="shared" si="3"/>
        <v>0</v>
      </c>
      <c r="L35" s="38">
        <f t="shared" si="3"/>
        <v>0</v>
      </c>
      <c r="M35" s="38">
        <f t="shared" si="3"/>
        <v>0</v>
      </c>
      <c r="N35" s="53">
        <f t="shared" si="3"/>
        <v>29125</v>
      </c>
    </row>
    <row r="37" spans="1:14" x14ac:dyDescent="0.2">
      <c r="A37" s="1" t="s">
        <v>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4" x14ac:dyDescent="0.2">
      <c r="A38" s="1" t="s">
        <v>68</v>
      </c>
    </row>
    <row r="39" spans="1:14" x14ac:dyDescent="0.2">
      <c r="A39" s="1"/>
    </row>
    <row r="40" spans="1:14" x14ac:dyDescent="0.2">
      <c r="A40" s="33" t="s">
        <v>43</v>
      </c>
      <c r="B40" s="33" t="s">
        <v>44</v>
      </c>
      <c r="C40" s="33" t="s">
        <v>45</v>
      </c>
      <c r="D40" s="33" t="s">
        <v>60</v>
      </c>
      <c r="E40" s="33" t="s">
        <v>46</v>
      </c>
      <c r="F40" s="33" t="s">
        <v>47</v>
      </c>
      <c r="G40" s="33" t="s">
        <v>48</v>
      </c>
      <c r="H40" s="33" t="s">
        <v>61</v>
      </c>
      <c r="I40" s="33" t="s">
        <v>62</v>
      </c>
      <c r="J40" s="33" t="s">
        <v>63</v>
      </c>
      <c r="K40" s="33" t="s">
        <v>64</v>
      </c>
      <c r="L40" s="33" t="s">
        <v>65</v>
      </c>
      <c r="M40" s="33" t="s">
        <v>66</v>
      </c>
      <c r="N40" s="52" t="s">
        <v>67</v>
      </c>
    </row>
    <row r="41" spans="1:14" ht="12" customHeight="1" x14ac:dyDescent="0.2">
      <c r="A41" s="40" t="s">
        <v>128</v>
      </c>
      <c r="B41" s="41">
        <f t="shared" ref="B41:N41" si="4">SUM(B42:B57)</f>
        <v>20182</v>
      </c>
      <c r="C41" s="41">
        <f t="shared" si="4"/>
        <v>19136</v>
      </c>
      <c r="D41" s="41">
        <f t="shared" si="4"/>
        <v>21422</v>
      </c>
      <c r="E41" s="41">
        <f t="shared" si="4"/>
        <v>0</v>
      </c>
      <c r="F41" s="41">
        <f t="shared" si="4"/>
        <v>0</v>
      </c>
      <c r="G41" s="41">
        <f t="shared" si="4"/>
        <v>0</v>
      </c>
      <c r="H41" s="41">
        <f t="shared" si="4"/>
        <v>0</v>
      </c>
      <c r="I41" s="41">
        <f t="shared" si="4"/>
        <v>0</v>
      </c>
      <c r="J41" s="41">
        <f t="shared" si="4"/>
        <v>0</v>
      </c>
      <c r="K41" s="41">
        <f t="shared" si="4"/>
        <v>0</v>
      </c>
      <c r="L41" s="41">
        <f t="shared" si="4"/>
        <v>0</v>
      </c>
      <c r="M41" s="41">
        <f t="shared" si="4"/>
        <v>0</v>
      </c>
      <c r="N41" s="54">
        <f t="shared" si="4"/>
        <v>60740</v>
      </c>
    </row>
    <row r="42" spans="1:14" ht="12.75" customHeight="1" outlineLevel="1" x14ac:dyDescent="0.2">
      <c r="A42" s="34" t="s">
        <v>7</v>
      </c>
      <c r="B42" s="22">
        <v>1620</v>
      </c>
      <c r="C42" s="22">
        <v>1634</v>
      </c>
      <c r="D42" s="79">
        <v>1733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4">
        <f t="shared" ref="N42:N109" si="5">SUM(B42:M42)</f>
        <v>4987</v>
      </c>
    </row>
    <row r="43" spans="1:14" ht="13.5" customHeight="1" outlineLevel="1" x14ac:dyDescent="0.2">
      <c r="A43" s="39" t="s">
        <v>5</v>
      </c>
      <c r="B43" s="18">
        <v>4914</v>
      </c>
      <c r="C43" s="18">
        <v>4631</v>
      </c>
      <c r="D43" s="78">
        <v>4962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25">
        <f t="shared" si="5"/>
        <v>14507</v>
      </c>
    </row>
    <row r="44" spans="1:14" ht="13.5" customHeight="1" outlineLevel="1" x14ac:dyDescent="0.2">
      <c r="A44" s="34" t="s">
        <v>143</v>
      </c>
      <c r="B44" s="22">
        <v>8</v>
      </c>
      <c r="C44" s="22">
        <v>8</v>
      </c>
      <c r="D44" s="22">
        <v>10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4">
        <f t="shared" si="5"/>
        <v>26</v>
      </c>
    </row>
    <row r="45" spans="1:14" ht="13.5" customHeight="1" outlineLevel="1" x14ac:dyDescent="0.2">
      <c r="A45" s="39" t="s">
        <v>189</v>
      </c>
      <c r="B45" s="18">
        <v>0</v>
      </c>
      <c r="C45" s="18">
        <v>229</v>
      </c>
      <c r="D45" s="78">
        <v>282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5">
        <f t="shared" si="5"/>
        <v>511</v>
      </c>
    </row>
    <row r="46" spans="1:14" ht="12.75" customHeight="1" outlineLevel="1" x14ac:dyDescent="0.2">
      <c r="A46" s="34" t="s">
        <v>6</v>
      </c>
      <c r="B46" s="22">
        <v>3055</v>
      </c>
      <c r="C46" s="22">
        <v>2792</v>
      </c>
      <c r="D46" s="79">
        <v>3162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4">
        <f t="shared" si="5"/>
        <v>9009</v>
      </c>
    </row>
    <row r="47" spans="1:14" ht="12.75" customHeight="1" outlineLevel="1" x14ac:dyDescent="0.2">
      <c r="A47" s="39" t="s">
        <v>84</v>
      </c>
      <c r="B47" s="18">
        <v>829</v>
      </c>
      <c r="C47" s="18">
        <v>786</v>
      </c>
      <c r="D47" s="78">
        <v>873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25">
        <f t="shared" si="5"/>
        <v>2488</v>
      </c>
    </row>
    <row r="48" spans="1:14" ht="12.75" customHeight="1" outlineLevel="1" x14ac:dyDescent="0.2">
      <c r="A48" s="34" t="s">
        <v>10</v>
      </c>
      <c r="B48" s="22">
        <v>195</v>
      </c>
      <c r="C48" s="22">
        <v>187</v>
      </c>
      <c r="D48" s="79">
        <v>190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4">
        <f t="shared" si="5"/>
        <v>572</v>
      </c>
    </row>
    <row r="49" spans="1:14" ht="12.75" customHeight="1" outlineLevel="1" x14ac:dyDescent="0.2">
      <c r="A49" s="39" t="s">
        <v>9</v>
      </c>
      <c r="B49" s="18">
        <v>863</v>
      </c>
      <c r="C49" s="18">
        <v>775</v>
      </c>
      <c r="D49" s="78">
        <v>683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5">
        <f t="shared" si="5"/>
        <v>2321</v>
      </c>
    </row>
    <row r="50" spans="1:14" ht="12.75" customHeight="1" outlineLevel="1" x14ac:dyDescent="0.2">
      <c r="A50" s="34" t="s">
        <v>33</v>
      </c>
      <c r="B50" s="22">
        <v>905</v>
      </c>
      <c r="C50" s="79">
        <v>830</v>
      </c>
      <c r="D50" s="79">
        <v>905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4">
        <f t="shared" si="5"/>
        <v>2640</v>
      </c>
    </row>
    <row r="51" spans="1:14" ht="12.75" customHeight="1" outlineLevel="1" x14ac:dyDescent="0.2">
      <c r="A51" s="39" t="s">
        <v>34</v>
      </c>
      <c r="B51" s="18">
        <v>859</v>
      </c>
      <c r="C51" s="18">
        <v>203</v>
      </c>
      <c r="D51" s="78">
        <v>203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5">
        <f t="shared" si="5"/>
        <v>1265</v>
      </c>
    </row>
    <row r="52" spans="1:14" ht="12.75" customHeight="1" outlineLevel="1" x14ac:dyDescent="0.2">
      <c r="A52" s="34" t="s">
        <v>49</v>
      </c>
      <c r="B52" s="22">
        <v>239</v>
      </c>
      <c r="C52" s="22">
        <v>338</v>
      </c>
      <c r="D52" s="79">
        <v>634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4">
        <f t="shared" si="5"/>
        <v>1211</v>
      </c>
    </row>
    <row r="53" spans="1:14" ht="12.75" customHeight="1" outlineLevel="1" x14ac:dyDescent="0.2">
      <c r="A53" s="39" t="s">
        <v>55</v>
      </c>
      <c r="B53" s="18">
        <v>1499</v>
      </c>
      <c r="C53" s="18">
        <v>1416</v>
      </c>
      <c r="D53" s="78">
        <v>1963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5">
        <f t="shared" si="5"/>
        <v>4878</v>
      </c>
    </row>
    <row r="54" spans="1:14" ht="12.75" customHeight="1" outlineLevel="1" x14ac:dyDescent="0.2">
      <c r="A54" s="34" t="s">
        <v>12</v>
      </c>
      <c r="B54" s="22">
        <v>739</v>
      </c>
      <c r="C54" s="22">
        <v>717</v>
      </c>
      <c r="D54" s="79">
        <v>783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4">
        <f t="shared" si="5"/>
        <v>2239</v>
      </c>
    </row>
    <row r="55" spans="1:14" ht="12.75" customHeight="1" outlineLevel="1" x14ac:dyDescent="0.2">
      <c r="A55" s="39" t="s">
        <v>126</v>
      </c>
      <c r="B55" s="18">
        <v>281</v>
      </c>
      <c r="C55" s="18">
        <v>408</v>
      </c>
      <c r="D55" s="78">
        <v>528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25">
        <f t="shared" si="5"/>
        <v>1217</v>
      </c>
    </row>
    <row r="56" spans="1:14" ht="12.75" customHeight="1" outlineLevel="1" x14ac:dyDescent="0.2">
      <c r="A56" s="34" t="s">
        <v>51</v>
      </c>
      <c r="B56" s="22">
        <v>4044</v>
      </c>
      <c r="C56" s="22">
        <v>4056</v>
      </c>
      <c r="D56" s="79">
        <v>4387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4">
        <f t="shared" si="5"/>
        <v>12487</v>
      </c>
    </row>
    <row r="57" spans="1:14" ht="12.75" customHeight="1" outlineLevel="1" x14ac:dyDescent="0.2">
      <c r="A57" s="39" t="s">
        <v>11</v>
      </c>
      <c r="B57" s="18">
        <v>132</v>
      </c>
      <c r="C57" s="18">
        <v>126</v>
      </c>
      <c r="D57" s="78">
        <v>124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25">
        <f t="shared" si="5"/>
        <v>382</v>
      </c>
    </row>
    <row r="58" spans="1:14" x14ac:dyDescent="0.2">
      <c r="A58" s="40" t="s">
        <v>131</v>
      </c>
      <c r="B58" s="41">
        <f t="shared" ref="B58:N58" si="6">SUM(B59:B64)</f>
        <v>3637</v>
      </c>
      <c r="C58" s="41">
        <f t="shared" si="6"/>
        <v>3476</v>
      </c>
      <c r="D58" s="41">
        <f t="shared" si="6"/>
        <v>3833</v>
      </c>
      <c r="E58" s="41">
        <f t="shared" si="6"/>
        <v>0</v>
      </c>
      <c r="F58" s="41">
        <f t="shared" si="6"/>
        <v>0</v>
      </c>
      <c r="G58" s="41">
        <f t="shared" si="6"/>
        <v>0</v>
      </c>
      <c r="H58" s="41">
        <f t="shared" si="6"/>
        <v>0</v>
      </c>
      <c r="I58" s="41">
        <f t="shared" si="6"/>
        <v>0</v>
      </c>
      <c r="J58" s="41">
        <f t="shared" si="6"/>
        <v>0</v>
      </c>
      <c r="K58" s="41">
        <f t="shared" si="6"/>
        <v>0</v>
      </c>
      <c r="L58" s="41">
        <f t="shared" si="6"/>
        <v>0</v>
      </c>
      <c r="M58" s="41">
        <f t="shared" si="6"/>
        <v>0</v>
      </c>
      <c r="N58" s="54">
        <f t="shared" si="6"/>
        <v>10946</v>
      </c>
    </row>
    <row r="59" spans="1:14" ht="12.75" customHeight="1" outlineLevel="1" x14ac:dyDescent="0.2">
      <c r="A59" s="34" t="s">
        <v>8</v>
      </c>
      <c r="B59" s="22">
        <v>240</v>
      </c>
      <c r="C59" s="22">
        <v>230</v>
      </c>
      <c r="D59" s="22">
        <v>245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4">
        <f t="shared" si="5"/>
        <v>715</v>
      </c>
    </row>
    <row r="60" spans="1:14" ht="12.75" customHeight="1" outlineLevel="1" x14ac:dyDescent="0.2">
      <c r="A60" s="39" t="s">
        <v>39</v>
      </c>
      <c r="B60" s="18">
        <v>462</v>
      </c>
      <c r="C60" s="18">
        <v>438</v>
      </c>
      <c r="D60" s="78">
        <v>470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25">
        <f t="shared" si="5"/>
        <v>1370</v>
      </c>
    </row>
    <row r="61" spans="1:14" ht="12.75" customHeight="1" outlineLevel="1" x14ac:dyDescent="0.2">
      <c r="A61" s="34" t="s">
        <v>166</v>
      </c>
      <c r="B61" s="22">
        <v>520</v>
      </c>
      <c r="C61" s="22">
        <v>485</v>
      </c>
      <c r="D61" s="79">
        <v>608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4">
        <f t="shared" si="5"/>
        <v>1613</v>
      </c>
    </row>
    <row r="62" spans="1:14" ht="12.75" customHeight="1" outlineLevel="1" x14ac:dyDescent="0.2">
      <c r="A62" s="39" t="s">
        <v>170</v>
      </c>
      <c r="B62" s="18">
        <v>28</v>
      </c>
      <c r="C62" s="18">
        <v>24</v>
      </c>
      <c r="D62" s="78">
        <v>28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25">
        <f t="shared" si="5"/>
        <v>80</v>
      </c>
    </row>
    <row r="63" spans="1:14" ht="12.75" customHeight="1" outlineLevel="1" x14ac:dyDescent="0.2">
      <c r="A63" s="34" t="s">
        <v>40</v>
      </c>
      <c r="B63" s="22">
        <v>816</v>
      </c>
      <c r="C63" s="22">
        <v>792</v>
      </c>
      <c r="D63" s="79">
        <v>830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4">
        <f t="shared" si="5"/>
        <v>2438</v>
      </c>
    </row>
    <row r="64" spans="1:14" ht="12.75" customHeight="1" outlineLevel="1" x14ac:dyDescent="0.2">
      <c r="A64" s="39" t="s">
        <v>27</v>
      </c>
      <c r="B64" s="18">
        <v>1571</v>
      </c>
      <c r="C64" s="18">
        <v>1507</v>
      </c>
      <c r="D64" s="78">
        <v>1652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25">
        <f t="shared" si="5"/>
        <v>4730</v>
      </c>
    </row>
    <row r="65" spans="1:14" ht="25.5" x14ac:dyDescent="0.2">
      <c r="A65" s="40" t="s">
        <v>130</v>
      </c>
      <c r="B65" s="42">
        <f t="shared" ref="B65:N65" si="7">SUM(B66:B81)</f>
        <v>2534</v>
      </c>
      <c r="C65" s="42">
        <f t="shared" si="7"/>
        <v>2397</v>
      </c>
      <c r="D65" s="42">
        <f t="shared" si="7"/>
        <v>2552</v>
      </c>
      <c r="E65" s="42">
        <f t="shared" si="7"/>
        <v>0</v>
      </c>
      <c r="F65" s="42">
        <f t="shared" si="7"/>
        <v>0</v>
      </c>
      <c r="G65" s="42">
        <f t="shared" si="7"/>
        <v>0</v>
      </c>
      <c r="H65" s="42">
        <f t="shared" si="7"/>
        <v>0</v>
      </c>
      <c r="I65" s="42">
        <f t="shared" si="7"/>
        <v>0</v>
      </c>
      <c r="J65" s="42">
        <f t="shared" si="7"/>
        <v>0</v>
      </c>
      <c r="K65" s="42">
        <f t="shared" si="7"/>
        <v>0</v>
      </c>
      <c r="L65" s="42">
        <f t="shared" si="7"/>
        <v>0</v>
      </c>
      <c r="M65" s="42">
        <f t="shared" si="7"/>
        <v>0</v>
      </c>
      <c r="N65" s="55">
        <f t="shared" si="7"/>
        <v>7483</v>
      </c>
    </row>
    <row r="66" spans="1:14" outlineLevel="1" x14ac:dyDescent="0.2">
      <c r="A66" s="34" t="s">
        <v>85</v>
      </c>
      <c r="B66" s="22">
        <v>44</v>
      </c>
      <c r="C66" s="22">
        <v>42</v>
      </c>
      <c r="D66" s="79">
        <v>44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4">
        <f t="shared" si="5"/>
        <v>130</v>
      </c>
    </row>
    <row r="67" spans="1:14" outlineLevel="1" x14ac:dyDescent="0.2">
      <c r="A67" s="39" t="s">
        <v>41</v>
      </c>
      <c r="B67" s="18">
        <v>48</v>
      </c>
      <c r="C67" s="18">
        <v>18</v>
      </c>
      <c r="D67" s="78">
        <v>18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25">
        <f t="shared" si="5"/>
        <v>84</v>
      </c>
    </row>
    <row r="68" spans="1:14" outlineLevel="1" x14ac:dyDescent="0.2">
      <c r="A68" s="34" t="s">
        <v>167</v>
      </c>
      <c r="B68" s="22">
        <v>124</v>
      </c>
      <c r="C68" s="22">
        <v>116</v>
      </c>
      <c r="D68" s="79">
        <v>123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4">
        <f t="shared" si="5"/>
        <v>363</v>
      </c>
    </row>
    <row r="69" spans="1:14" outlineLevel="1" x14ac:dyDescent="0.2">
      <c r="A69" s="39" t="s">
        <v>24</v>
      </c>
      <c r="B69" s="18">
        <v>555</v>
      </c>
      <c r="C69" s="18">
        <v>522</v>
      </c>
      <c r="D69" s="78">
        <v>558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25">
        <f t="shared" si="5"/>
        <v>1635</v>
      </c>
    </row>
    <row r="70" spans="1:14" outlineLevel="1" x14ac:dyDescent="0.2">
      <c r="A70" s="34" t="s">
        <v>22</v>
      </c>
      <c r="B70" s="22">
        <v>732</v>
      </c>
      <c r="C70" s="22">
        <v>783</v>
      </c>
      <c r="D70" s="79">
        <v>836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4">
        <f t="shared" si="5"/>
        <v>2351</v>
      </c>
    </row>
    <row r="71" spans="1:14" outlineLevel="1" x14ac:dyDescent="0.2">
      <c r="A71" s="39" t="s">
        <v>35</v>
      </c>
      <c r="B71" s="18">
        <v>28</v>
      </c>
      <c r="C71" s="18">
        <v>28</v>
      </c>
      <c r="D71" s="78">
        <v>26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5">
        <f t="shared" si="5"/>
        <v>82</v>
      </c>
    </row>
    <row r="72" spans="1:14" outlineLevel="1" x14ac:dyDescent="0.2">
      <c r="A72" s="34" t="s">
        <v>23</v>
      </c>
      <c r="B72" s="22">
        <v>124</v>
      </c>
      <c r="C72" s="22">
        <v>116</v>
      </c>
      <c r="D72" s="79">
        <v>124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4">
        <f t="shared" si="5"/>
        <v>364</v>
      </c>
    </row>
    <row r="73" spans="1:14" outlineLevel="1" x14ac:dyDescent="0.2">
      <c r="A73" s="39" t="s">
        <v>144</v>
      </c>
      <c r="B73" s="18">
        <v>70</v>
      </c>
      <c r="C73" s="18">
        <v>65</v>
      </c>
      <c r="D73" s="78">
        <v>65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25">
        <f t="shared" si="5"/>
        <v>200</v>
      </c>
    </row>
    <row r="74" spans="1:14" ht="12" customHeight="1" outlineLevel="1" x14ac:dyDescent="0.2">
      <c r="A74" s="34" t="s">
        <v>14</v>
      </c>
      <c r="B74" s="22">
        <v>232</v>
      </c>
      <c r="C74" s="22">
        <v>200</v>
      </c>
      <c r="D74" s="79">
        <v>214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4">
        <f t="shared" si="5"/>
        <v>646</v>
      </c>
    </row>
    <row r="75" spans="1:14" ht="12" customHeight="1" outlineLevel="1" x14ac:dyDescent="0.2">
      <c r="A75" s="39" t="s">
        <v>127</v>
      </c>
      <c r="B75" s="18">
        <v>62</v>
      </c>
      <c r="C75" s="78">
        <v>58</v>
      </c>
      <c r="D75" s="78">
        <v>62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5">
        <f t="shared" si="5"/>
        <v>182</v>
      </c>
    </row>
    <row r="76" spans="1:14" outlineLevel="1" x14ac:dyDescent="0.2">
      <c r="A76" s="34" t="s">
        <v>26</v>
      </c>
      <c r="B76" s="22">
        <v>61</v>
      </c>
      <c r="C76" s="22">
        <v>58</v>
      </c>
      <c r="D76" s="79">
        <v>62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4">
        <f t="shared" si="5"/>
        <v>181</v>
      </c>
    </row>
    <row r="77" spans="1:14" outlineLevel="1" x14ac:dyDescent="0.2">
      <c r="A77" s="39" t="s">
        <v>42</v>
      </c>
      <c r="B77" s="18">
        <v>46</v>
      </c>
      <c r="C77" s="18">
        <v>58</v>
      </c>
      <c r="D77" s="78">
        <v>60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25">
        <f t="shared" si="5"/>
        <v>164</v>
      </c>
    </row>
    <row r="78" spans="1:14" outlineLevel="1" x14ac:dyDescent="0.2">
      <c r="A78" s="34" t="s">
        <v>152</v>
      </c>
      <c r="B78" s="22">
        <v>85</v>
      </c>
      <c r="C78" s="22">
        <v>58</v>
      </c>
      <c r="D78" s="79">
        <v>62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4">
        <f t="shared" si="5"/>
        <v>205</v>
      </c>
    </row>
    <row r="79" spans="1:14" outlineLevel="1" x14ac:dyDescent="0.2">
      <c r="A79" s="39" t="s">
        <v>50</v>
      </c>
      <c r="B79" s="18">
        <v>64</v>
      </c>
      <c r="C79" s="18">
        <v>50</v>
      </c>
      <c r="D79" s="78">
        <v>56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25">
        <f t="shared" si="5"/>
        <v>170</v>
      </c>
    </row>
    <row r="80" spans="1:14" outlineLevel="1" x14ac:dyDescent="0.2">
      <c r="A80" s="34" t="s">
        <v>109</v>
      </c>
      <c r="B80" s="22">
        <v>179</v>
      </c>
      <c r="C80" s="22">
        <v>167</v>
      </c>
      <c r="D80" s="79">
        <v>174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4">
        <f t="shared" ref="N80" si="8">SUM(B80:M80)</f>
        <v>520</v>
      </c>
    </row>
    <row r="81" spans="1:14" outlineLevel="1" x14ac:dyDescent="0.2">
      <c r="A81" s="39" t="s">
        <v>153</v>
      </c>
      <c r="B81" s="18">
        <v>80</v>
      </c>
      <c r="C81" s="18">
        <v>58</v>
      </c>
      <c r="D81" s="78">
        <v>68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25">
        <f t="shared" si="5"/>
        <v>206</v>
      </c>
    </row>
    <row r="82" spans="1:14" x14ac:dyDescent="0.2">
      <c r="A82" s="40" t="s">
        <v>129</v>
      </c>
      <c r="B82" s="41">
        <f t="shared" ref="B82:N82" si="9">SUM(B83:B102)</f>
        <v>1438</v>
      </c>
      <c r="C82" s="41">
        <f t="shared" si="9"/>
        <v>1326</v>
      </c>
      <c r="D82" s="41">
        <f t="shared" si="9"/>
        <v>1220</v>
      </c>
      <c r="E82" s="41">
        <f t="shared" si="9"/>
        <v>0</v>
      </c>
      <c r="F82" s="41">
        <f t="shared" si="9"/>
        <v>0</v>
      </c>
      <c r="G82" s="41">
        <f t="shared" si="9"/>
        <v>0</v>
      </c>
      <c r="H82" s="41">
        <f t="shared" si="9"/>
        <v>0</v>
      </c>
      <c r="I82" s="41">
        <f t="shared" si="9"/>
        <v>0</v>
      </c>
      <c r="J82" s="41">
        <f t="shared" si="9"/>
        <v>0</v>
      </c>
      <c r="K82" s="41">
        <f t="shared" si="9"/>
        <v>0</v>
      </c>
      <c r="L82" s="41">
        <f t="shared" si="9"/>
        <v>0</v>
      </c>
      <c r="M82" s="41">
        <f t="shared" si="9"/>
        <v>0</v>
      </c>
      <c r="N82" s="54">
        <f t="shared" si="9"/>
        <v>3984</v>
      </c>
    </row>
    <row r="83" spans="1:14" outlineLevel="1" x14ac:dyDescent="0.2">
      <c r="A83" s="34" t="s">
        <v>165</v>
      </c>
      <c r="B83" s="22">
        <v>36</v>
      </c>
      <c r="C83" s="22">
        <v>30</v>
      </c>
      <c r="D83" s="79">
        <v>34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4">
        <f t="shared" ref="N83:N84" si="10">SUM(B83:M83)</f>
        <v>100</v>
      </c>
    </row>
    <row r="84" spans="1:14" outlineLevel="1" x14ac:dyDescent="0.2">
      <c r="A84" s="39" t="s">
        <v>147</v>
      </c>
      <c r="B84" s="18">
        <v>36</v>
      </c>
      <c r="C84" s="18">
        <v>32</v>
      </c>
      <c r="D84" s="78">
        <v>38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25">
        <f t="shared" si="10"/>
        <v>106</v>
      </c>
    </row>
    <row r="85" spans="1:14" outlineLevel="1" x14ac:dyDescent="0.2">
      <c r="A85" s="34" t="s">
        <v>37</v>
      </c>
      <c r="B85" s="22">
        <v>146</v>
      </c>
      <c r="C85" s="22">
        <v>158</v>
      </c>
      <c r="D85" s="79">
        <v>171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4">
        <f t="shared" si="5"/>
        <v>475</v>
      </c>
    </row>
    <row r="86" spans="1:14" outlineLevel="1" x14ac:dyDescent="0.2">
      <c r="A86" s="39" t="s">
        <v>159</v>
      </c>
      <c r="B86" s="18">
        <v>16</v>
      </c>
      <c r="C86" s="18">
        <v>18</v>
      </c>
      <c r="D86" s="78">
        <v>16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25">
        <f t="shared" si="5"/>
        <v>50</v>
      </c>
    </row>
    <row r="87" spans="1:14" outlineLevel="1" x14ac:dyDescent="0.2">
      <c r="A87" s="34" t="s">
        <v>15</v>
      </c>
      <c r="B87" s="22">
        <v>106</v>
      </c>
      <c r="C87" s="22">
        <v>98</v>
      </c>
      <c r="D87" s="79">
        <v>108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4">
        <f t="shared" si="5"/>
        <v>312</v>
      </c>
    </row>
    <row r="88" spans="1:14" outlineLevel="1" x14ac:dyDescent="0.2">
      <c r="A88" s="39" t="s">
        <v>13</v>
      </c>
      <c r="B88" s="18">
        <v>108</v>
      </c>
      <c r="C88" s="18">
        <v>88</v>
      </c>
      <c r="D88" s="78">
        <v>104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25">
        <f t="shared" si="5"/>
        <v>300</v>
      </c>
    </row>
    <row r="89" spans="1:14" outlineLevel="1" x14ac:dyDescent="0.2">
      <c r="A89" s="34" t="s">
        <v>154</v>
      </c>
      <c r="B89" s="22">
        <v>62</v>
      </c>
      <c r="C89" s="22">
        <v>58</v>
      </c>
      <c r="D89" s="79">
        <v>62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4">
        <f t="shared" ref="N89" si="11">SUM(B89:M89)</f>
        <v>182</v>
      </c>
    </row>
    <row r="90" spans="1:14" outlineLevel="1" x14ac:dyDescent="0.2">
      <c r="A90" s="39" t="s">
        <v>160</v>
      </c>
      <c r="B90" s="18">
        <v>40</v>
      </c>
      <c r="C90" s="18">
        <v>36</v>
      </c>
      <c r="D90" s="78">
        <v>44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25">
        <f t="shared" si="5"/>
        <v>120</v>
      </c>
    </row>
    <row r="91" spans="1:14" outlineLevel="1" x14ac:dyDescent="0.2">
      <c r="A91" s="34" t="s">
        <v>148</v>
      </c>
      <c r="B91" s="22">
        <v>18</v>
      </c>
      <c r="C91" s="22">
        <v>16</v>
      </c>
      <c r="D91" s="79">
        <v>18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4">
        <f t="shared" si="5"/>
        <v>52</v>
      </c>
    </row>
    <row r="92" spans="1:14" outlineLevel="1" x14ac:dyDescent="0.2">
      <c r="A92" s="39" t="s">
        <v>36</v>
      </c>
      <c r="B92" s="18">
        <v>186</v>
      </c>
      <c r="C92" s="18">
        <v>175</v>
      </c>
      <c r="D92" s="78">
        <v>187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25">
        <f t="shared" si="5"/>
        <v>548</v>
      </c>
    </row>
    <row r="93" spans="1:14" outlineLevel="1" x14ac:dyDescent="0.2">
      <c r="A93" s="34" t="s">
        <v>25</v>
      </c>
      <c r="B93" s="22">
        <v>88</v>
      </c>
      <c r="C93" s="22">
        <v>82</v>
      </c>
      <c r="D93" s="79">
        <v>86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4">
        <f t="shared" si="5"/>
        <v>256</v>
      </c>
    </row>
    <row r="94" spans="1:14" outlineLevel="1" x14ac:dyDescent="0.2">
      <c r="A94" s="39" t="s">
        <v>38</v>
      </c>
      <c r="B94" s="18">
        <v>87</v>
      </c>
      <c r="C94" s="18">
        <v>72</v>
      </c>
      <c r="D94" s="18">
        <v>76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25">
        <f t="shared" si="5"/>
        <v>235</v>
      </c>
    </row>
    <row r="95" spans="1:14" outlineLevel="1" x14ac:dyDescent="0.2">
      <c r="A95" s="34" t="s">
        <v>52</v>
      </c>
      <c r="B95" s="22">
        <v>57</v>
      </c>
      <c r="C95" s="79">
        <v>48</v>
      </c>
      <c r="D95" s="22">
        <v>43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4">
        <f t="shared" si="5"/>
        <v>148</v>
      </c>
    </row>
    <row r="96" spans="1:14" outlineLevel="1" x14ac:dyDescent="0.2">
      <c r="A96" s="39" t="s">
        <v>145</v>
      </c>
      <c r="B96" s="18">
        <v>18</v>
      </c>
      <c r="C96" s="18">
        <v>18</v>
      </c>
      <c r="D96" s="78">
        <v>16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25">
        <f t="shared" si="5"/>
        <v>52</v>
      </c>
    </row>
    <row r="97" spans="1:14" outlineLevel="1" x14ac:dyDescent="0.2">
      <c r="A97" s="34" t="s">
        <v>149</v>
      </c>
      <c r="B97" s="22">
        <v>44</v>
      </c>
      <c r="C97" s="22">
        <v>41</v>
      </c>
      <c r="D97" s="79">
        <v>44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4">
        <f t="shared" si="5"/>
        <v>129</v>
      </c>
    </row>
    <row r="98" spans="1:14" outlineLevel="1" x14ac:dyDescent="0.2">
      <c r="A98" s="39" t="s">
        <v>124</v>
      </c>
      <c r="B98" s="18">
        <v>100</v>
      </c>
      <c r="C98" s="18">
        <v>90</v>
      </c>
      <c r="D98" s="78">
        <v>97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25">
        <f t="shared" si="5"/>
        <v>287</v>
      </c>
    </row>
    <row r="99" spans="1:14" outlineLevel="1" x14ac:dyDescent="0.2">
      <c r="A99" s="34" t="s">
        <v>16</v>
      </c>
      <c r="B99" s="22">
        <v>26</v>
      </c>
      <c r="C99" s="22">
        <v>24</v>
      </c>
      <c r="D99" s="79">
        <v>28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4">
        <f t="shared" si="5"/>
        <v>78</v>
      </c>
    </row>
    <row r="100" spans="1:14" outlineLevel="1" x14ac:dyDescent="0.2">
      <c r="A100" s="39" t="s">
        <v>150</v>
      </c>
      <c r="B100" s="18">
        <v>26</v>
      </c>
      <c r="C100" s="18">
        <v>26</v>
      </c>
      <c r="D100" s="78">
        <v>26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25">
        <f t="shared" si="5"/>
        <v>78</v>
      </c>
    </row>
    <row r="101" spans="1:14" outlineLevel="1" x14ac:dyDescent="0.2">
      <c r="A101" s="34" t="s">
        <v>118</v>
      </c>
      <c r="B101" s="22">
        <v>216</v>
      </c>
      <c r="C101" s="79">
        <v>200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4">
        <f t="shared" ref="N101" si="12">SUM(B101:M101)</f>
        <v>416</v>
      </c>
    </row>
    <row r="102" spans="1:14" outlineLevel="1" x14ac:dyDescent="0.2">
      <c r="A102" s="39" t="s">
        <v>151</v>
      </c>
      <c r="B102" s="18">
        <v>22</v>
      </c>
      <c r="C102" s="18">
        <v>16</v>
      </c>
      <c r="D102" s="78">
        <v>22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25">
        <f t="shared" si="5"/>
        <v>60</v>
      </c>
    </row>
    <row r="103" spans="1:14" x14ac:dyDescent="0.2">
      <c r="A103" s="40" t="s">
        <v>132</v>
      </c>
      <c r="B103" s="41">
        <f t="shared" ref="B103:N103" si="13">SUM(B104:B109)</f>
        <v>478</v>
      </c>
      <c r="C103" s="41">
        <f t="shared" si="13"/>
        <v>467</v>
      </c>
      <c r="D103" s="41">
        <f t="shared" si="13"/>
        <v>506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54">
        <f t="shared" si="13"/>
        <v>1451</v>
      </c>
    </row>
    <row r="104" spans="1:14" s="3" customFormat="1" outlineLevel="1" x14ac:dyDescent="0.2">
      <c r="A104" s="34" t="s">
        <v>108</v>
      </c>
      <c r="B104" s="22">
        <v>61</v>
      </c>
      <c r="C104" s="22">
        <v>59</v>
      </c>
      <c r="D104" s="79">
        <v>62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4">
        <f t="shared" si="5"/>
        <v>182</v>
      </c>
    </row>
    <row r="105" spans="1:14" s="3" customFormat="1" outlineLevel="1" x14ac:dyDescent="0.2">
      <c r="A105" s="39" t="s">
        <v>163</v>
      </c>
      <c r="B105" s="18">
        <v>113</v>
      </c>
      <c r="C105" s="18">
        <v>107</v>
      </c>
      <c r="D105" s="78">
        <v>121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25">
        <f t="shared" si="5"/>
        <v>341</v>
      </c>
    </row>
    <row r="106" spans="1:14" s="3" customFormat="1" outlineLevel="1" x14ac:dyDescent="0.2">
      <c r="A106" s="34" t="s">
        <v>174</v>
      </c>
      <c r="B106" s="22">
        <v>46</v>
      </c>
      <c r="C106" s="79">
        <v>49</v>
      </c>
      <c r="D106" s="79">
        <v>53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4">
        <f t="shared" si="5"/>
        <v>148</v>
      </c>
    </row>
    <row r="107" spans="1:14" outlineLevel="1" x14ac:dyDescent="0.2">
      <c r="A107" s="39" t="s">
        <v>57</v>
      </c>
      <c r="B107" s="18">
        <v>168</v>
      </c>
      <c r="C107" s="78">
        <v>168</v>
      </c>
      <c r="D107" s="78">
        <v>182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25">
        <f t="shared" si="5"/>
        <v>518</v>
      </c>
    </row>
    <row r="108" spans="1:14" outlineLevel="1" x14ac:dyDescent="0.2">
      <c r="A108" s="34" t="s">
        <v>107</v>
      </c>
      <c r="B108" s="22">
        <v>26</v>
      </c>
      <c r="C108" s="22">
        <v>26</v>
      </c>
      <c r="D108" s="79">
        <v>26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4">
        <f t="shared" si="5"/>
        <v>78</v>
      </c>
    </row>
    <row r="109" spans="1:14" outlineLevel="1" x14ac:dyDescent="0.2">
      <c r="A109" s="39" t="s">
        <v>56</v>
      </c>
      <c r="B109" s="18">
        <v>64</v>
      </c>
      <c r="C109" s="18">
        <v>58</v>
      </c>
      <c r="D109" s="78">
        <v>62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25">
        <f t="shared" si="5"/>
        <v>184</v>
      </c>
    </row>
    <row r="110" spans="1:14" x14ac:dyDescent="0.2">
      <c r="A110" s="40" t="s">
        <v>155</v>
      </c>
      <c r="B110" s="41">
        <f>SUM(B111)</f>
        <v>8</v>
      </c>
      <c r="C110" s="41">
        <f t="shared" ref="C110:N110" si="14">SUM(C111)</f>
        <v>8</v>
      </c>
      <c r="D110" s="41">
        <f t="shared" si="14"/>
        <v>9</v>
      </c>
      <c r="E110" s="41">
        <f t="shared" si="14"/>
        <v>0</v>
      </c>
      <c r="F110" s="41">
        <f t="shared" si="14"/>
        <v>0</v>
      </c>
      <c r="G110" s="41">
        <f t="shared" si="14"/>
        <v>0</v>
      </c>
      <c r="H110" s="41">
        <f t="shared" si="14"/>
        <v>0</v>
      </c>
      <c r="I110" s="41">
        <f t="shared" si="14"/>
        <v>0</v>
      </c>
      <c r="J110" s="41">
        <f t="shared" si="14"/>
        <v>0</v>
      </c>
      <c r="K110" s="41">
        <f t="shared" si="14"/>
        <v>0</v>
      </c>
      <c r="L110" s="41">
        <f t="shared" si="14"/>
        <v>0</v>
      </c>
      <c r="M110" s="41">
        <f t="shared" si="14"/>
        <v>0</v>
      </c>
      <c r="N110" s="54">
        <f t="shared" si="14"/>
        <v>25</v>
      </c>
    </row>
    <row r="111" spans="1:14" s="3" customFormat="1" outlineLevel="1" x14ac:dyDescent="0.2">
      <c r="A111" s="34" t="s">
        <v>156</v>
      </c>
      <c r="B111" s="22">
        <v>8</v>
      </c>
      <c r="C111" s="22">
        <v>8</v>
      </c>
      <c r="D111" s="22">
        <v>9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4">
        <f t="shared" ref="N111" si="15">SUM(B111:M111)</f>
        <v>25</v>
      </c>
    </row>
    <row r="112" spans="1:14" x14ac:dyDescent="0.2">
      <c r="A112" s="37" t="s">
        <v>0</v>
      </c>
      <c r="B112" s="38">
        <f t="shared" ref="B112:N112" si="16">B41+B58+B65+B82+B103+B110</f>
        <v>28277</v>
      </c>
      <c r="C112" s="38">
        <f t="shared" si="16"/>
        <v>26810</v>
      </c>
      <c r="D112" s="38">
        <f t="shared" si="16"/>
        <v>29542</v>
      </c>
      <c r="E112" s="38">
        <f t="shared" si="16"/>
        <v>0</v>
      </c>
      <c r="F112" s="38">
        <f t="shared" si="16"/>
        <v>0</v>
      </c>
      <c r="G112" s="38">
        <f t="shared" si="16"/>
        <v>0</v>
      </c>
      <c r="H112" s="38">
        <f t="shared" si="16"/>
        <v>0</v>
      </c>
      <c r="I112" s="38">
        <f t="shared" si="16"/>
        <v>0</v>
      </c>
      <c r="J112" s="38">
        <f t="shared" si="16"/>
        <v>0</v>
      </c>
      <c r="K112" s="38">
        <f t="shared" si="16"/>
        <v>0</v>
      </c>
      <c r="L112" s="38">
        <f t="shared" si="16"/>
        <v>0</v>
      </c>
      <c r="M112" s="38">
        <f t="shared" si="16"/>
        <v>0</v>
      </c>
      <c r="N112" s="53">
        <f t="shared" si="16"/>
        <v>84629</v>
      </c>
    </row>
    <row r="114" spans="1:1" x14ac:dyDescent="0.2">
      <c r="A114" s="7" t="s">
        <v>171</v>
      </c>
    </row>
  </sheetData>
  <sortState xmlns:xlrd2="http://schemas.microsoft.com/office/spreadsheetml/2017/richdata2" ref="A107:N109">
    <sortCondition ref="A104"/>
  </sortState>
  <dataConsolidate/>
  <phoneticPr fontId="5" type="noConversion"/>
  <pageMargins left="0.74803149606299213" right="0.74803149606299213" top="0.98425196850393704" bottom="0.98425196850393704" header="0" footer="0"/>
  <pageSetup scale="4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6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outlineLevelRow="1" x14ac:dyDescent="0.2"/>
  <cols>
    <col min="1" max="1" width="47.140625" customWidth="1"/>
    <col min="2" max="14" width="14.28515625" customWidth="1"/>
  </cols>
  <sheetData>
    <row r="1" spans="1:14" ht="15.75" x14ac:dyDescent="0.25">
      <c r="C1" s="5"/>
      <c r="E1" s="5"/>
      <c r="F1" s="5"/>
      <c r="G1" s="5"/>
      <c r="H1" s="5"/>
      <c r="I1" s="5"/>
      <c r="J1" s="5"/>
      <c r="K1" s="5"/>
      <c r="L1" s="5"/>
      <c r="M1" s="5"/>
      <c r="N1" s="5">
        <v>2024</v>
      </c>
    </row>
    <row r="2" spans="1:14" ht="15.75" x14ac:dyDescent="0.25">
      <c r="C2" s="1"/>
      <c r="E2" s="5" t="s">
        <v>58</v>
      </c>
      <c r="F2" s="1"/>
      <c r="H2" s="1"/>
      <c r="I2" s="1"/>
      <c r="J2" s="1"/>
      <c r="K2" s="1"/>
      <c r="L2" s="1"/>
      <c r="M2" s="1"/>
    </row>
    <row r="3" spans="1:14" ht="15" x14ac:dyDescent="0.25">
      <c r="C3" s="4"/>
      <c r="E3" s="1" t="s">
        <v>140</v>
      </c>
      <c r="F3" s="4"/>
      <c r="H3" s="4"/>
      <c r="I3" s="4"/>
      <c r="J3" s="4"/>
      <c r="K3" s="4"/>
      <c r="L3" s="4"/>
      <c r="M3" s="4"/>
    </row>
    <row r="4" spans="1:14" x14ac:dyDescent="0.2">
      <c r="C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">
      <c r="A5" s="31"/>
    </row>
    <row r="6" spans="1:14" x14ac:dyDescent="0.2">
      <c r="A6" s="1" t="s">
        <v>70</v>
      </c>
    </row>
    <row r="7" spans="1:14" x14ac:dyDescent="0.2">
      <c r="A7" s="1" t="s">
        <v>59</v>
      </c>
    </row>
    <row r="8" spans="1:14" x14ac:dyDescent="0.2">
      <c r="A8" s="31"/>
    </row>
    <row r="9" spans="1:14" x14ac:dyDescent="0.2">
      <c r="A9" s="33" t="s">
        <v>43</v>
      </c>
      <c r="B9" s="33" t="s">
        <v>44</v>
      </c>
      <c r="C9" s="33" t="s">
        <v>45</v>
      </c>
      <c r="D9" s="33" t="s">
        <v>60</v>
      </c>
      <c r="E9" s="33" t="s">
        <v>46</v>
      </c>
      <c r="F9" s="33" t="s">
        <v>47</v>
      </c>
      <c r="G9" s="33" t="s">
        <v>48</v>
      </c>
      <c r="H9" s="33" t="s">
        <v>61</v>
      </c>
      <c r="I9" s="33" t="s">
        <v>62</v>
      </c>
      <c r="J9" s="33" t="s">
        <v>63</v>
      </c>
      <c r="K9" s="33" t="s">
        <v>64</v>
      </c>
      <c r="L9" s="33" t="s">
        <v>65</v>
      </c>
      <c r="M9" s="33" t="s">
        <v>66</v>
      </c>
      <c r="N9" s="52" t="s">
        <v>67</v>
      </c>
    </row>
    <row r="10" spans="1:14" x14ac:dyDescent="0.2">
      <c r="A10" s="34" t="s">
        <v>54</v>
      </c>
      <c r="B10" s="22">
        <v>1102</v>
      </c>
      <c r="C10" s="22">
        <v>703</v>
      </c>
      <c r="D10" s="22">
        <v>985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>
        <f>SUM(B10:M10)</f>
        <v>2790</v>
      </c>
    </row>
    <row r="11" spans="1:14" x14ac:dyDescent="0.2">
      <c r="A11" s="39" t="s">
        <v>2</v>
      </c>
      <c r="B11" s="18">
        <v>848299</v>
      </c>
      <c r="C11" s="18">
        <v>962332</v>
      </c>
      <c r="D11" s="18">
        <v>1065250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5">
        <f t="shared" ref="N11:N18" si="0">SUM(B11:M11)</f>
        <v>2875881</v>
      </c>
    </row>
    <row r="12" spans="1:14" x14ac:dyDescent="0.2">
      <c r="A12" s="34" t="s">
        <v>1</v>
      </c>
      <c r="B12" s="22">
        <v>427791</v>
      </c>
      <c r="C12" s="22">
        <v>333392</v>
      </c>
      <c r="D12" s="22">
        <v>331411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4">
        <f t="shared" si="0"/>
        <v>1092594</v>
      </c>
    </row>
    <row r="13" spans="1:14" x14ac:dyDescent="0.2">
      <c r="A13" s="39" t="s">
        <v>172</v>
      </c>
      <c r="B13" s="18">
        <v>2332</v>
      </c>
      <c r="C13" s="18">
        <v>2323</v>
      </c>
      <c r="D13" s="18">
        <v>2426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5">
        <f t="shared" si="0"/>
        <v>7081</v>
      </c>
    </row>
    <row r="14" spans="1:14" x14ac:dyDescent="0.2">
      <c r="A14" s="34" t="s">
        <v>4</v>
      </c>
      <c r="B14" s="22">
        <v>14046</v>
      </c>
      <c r="C14" s="22">
        <v>11161</v>
      </c>
      <c r="D14" s="22">
        <v>16310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f t="shared" si="0"/>
        <v>41517</v>
      </c>
    </row>
    <row r="15" spans="1:14" x14ac:dyDescent="0.2">
      <c r="A15" s="39" t="s">
        <v>176</v>
      </c>
      <c r="B15" s="18">
        <v>12504</v>
      </c>
      <c r="C15" s="18">
        <v>17287</v>
      </c>
      <c r="D15" s="18">
        <v>24140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25">
        <f t="shared" si="0"/>
        <v>53931</v>
      </c>
    </row>
    <row r="16" spans="1:14" x14ac:dyDescent="0.2">
      <c r="A16" s="34" t="s">
        <v>53</v>
      </c>
      <c r="B16" s="22">
        <v>12424</v>
      </c>
      <c r="C16" s="22">
        <v>11768</v>
      </c>
      <c r="D16" s="22">
        <v>11984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4">
        <f t="shared" si="0"/>
        <v>36176</v>
      </c>
    </row>
    <row r="17" spans="1:14" x14ac:dyDescent="0.2">
      <c r="A17" s="39" t="s">
        <v>3</v>
      </c>
      <c r="B17" s="18">
        <v>1817338</v>
      </c>
      <c r="C17" s="18">
        <v>1606678</v>
      </c>
      <c r="D17" s="18">
        <v>1828429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5">
        <f t="shared" si="0"/>
        <v>5252445</v>
      </c>
    </row>
    <row r="18" spans="1:14" x14ac:dyDescent="0.2">
      <c r="A18" s="34" t="s">
        <v>29</v>
      </c>
      <c r="B18" s="22">
        <v>1672113</v>
      </c>
      <c r="C18" s="22">
        <v>1445508</v>
      </c>
      <c r="D18" s="22">
        <v>1582248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f t="shared" si="0"/>
        <v>4699869</v>
      </c>
    </row>
    <row r="19" spans="1:14" x14ac:dyDescent="0.2">
      <c r="A19" s="37" t="s">
        <v>0</v>
      </c>
      <c r="B19" s="38">
        <f t="shared" ref="B19:N19" si="1">SUM(B10:B18)</f>
        <v>4807949</v>
      </c>
      <c r="C19" s="38">
        <f t="shared" si="1"/>
        <v>4391152</v>
      </c>
      <c r="D19" s="38">
        <f t="shared" si="1"/>
        <v>4863183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  <c r="K19" s="38">
        <f t="shared" si="1"/>
        <v>0</v>
      </c>
      <c r="L19" s="38">
        <f t="shared" si="1"/>
        <v>0</v>
      </c>
      <c r="M19" s="38">
        <f t="shared" si="1"/>
        <v>0</v>
      </c>
      <c r="N19" s="53">
        <f t="shared" si="1"/>
        <v>14062284</v>
      </c>
    </row>
    <row r="21" spans="1:14" x14ac:dyDescent="0.2">
      <c r="A21" s="1" t="s">
        <v>70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x14ac:dyDescent="0.2">
      <c r="A22" s="1" t="s">
        <v>68</v>
      </c>
    </row>
    <row r="24" spans="1:14" x14ac:dyDescent="0.2">
      <c r="A24" s="33" t="s">
        <v>43</v>
      </c>
      <c r="B24" s="33" t="s">
        <v>44</v>
      </c>
      <c r="C24" s="33" t="s">
        <v>45</v>
      </c>
      <c r="D24" s="33" t="s">
        <v>60</v>
      </c>
      <c r="E24" s="33" t="s">
        <v>46</v>
      </c>
      <c r="F24" s="33" t="s">
        <v>47</v>
      </c>
      <c r="G24" s="33" t="s">
        <v>48</v>
      </c>
      <c r="H24" s="33" t="s">
        <v>61</v>
      </c>
      <c r="I24" s="33" t="s">
        <v>62</v>
      </c>
      <c r="J24" s="33" t="s">
        <v>63</v>
      </c>
      <c r="K24" s="33" t="s">
        <v>64</v>
      </c>
      <c r="L24" s="33" t="s">
        <v>65</v>
      </c>
      <c r="M24" s="33" t="s">
        <v>66</v>
      </c>
      <c r="N24" s="52" t="s">
        <v>67</v>
      </c>
    </row>
    <row r="25" spans="1:14" x14ac:dyDescent="0.2">
      <c r="A25" s="34" t="s">
        <v>2</v>
      </c>
      <c r="B25" s="22">
        <v>632917</v>
      </c>
      <c r="C25" s="22">
        <v>516789</v>
      </c>
      <c r="D25" s="22">
        <v>598201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4">
        <f t="shared" ref="N25:N28" si="2">SUM(B25:M25)</f>
        <v>1747907</v>
      </c>
    </row>
    <row r="26" spans="1:14" x14ac:dyDescent="0.2">
      <c r="A26" s="39" t="s">
        <v>1</v>
      </c>
      <c r="B26" s="18">
        <v>62327</v>
      </c>
      <c r="C26" s="18">
        <v>62468</v>
      </c>
      <c r="D26" s="18">
        <v>82996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5">
        <f t="shared" si="2"/>
        <v>207791</v>
      </c>
    </row>
    <row r="27" spans="1:14" x14ac:dyDescent="0.2">
      <c r="A27" s="34" t="s">
        <v>3</v>
      </c>
      <c r="B27" s="22">
        <v>211508</v>
      </c>
      <c r="C27" s="22">
        <v>165621</v>
      </c>
      <c r="D27" s="22">
        <v>209212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4">
        <f t="shared" si="2"/>
        <v>586341</v>
      </c>
    </row>
    <row r="28" spans="1:14" x14ac:dyDescent="0.2">
      <c r="A28" s="39" t="s">
        <v>29</v>
      </c>
      <c r="B28" s="18">
        <v>559919</v>
      </c>
      <c r="C28" s="18">
        <v>470984</v>
      </c>
      <c r="D28" s="18">
        <v>511955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5">
        <f t="shared" si="2"/>
        <v>1542858</v>
      </c>
    </row>
    <row r="29" spans="1:14" x14ac:dyDescent="0.2">
      <c r="A29" s="37" t="s">
        <v>0</v>
      </c>
      <c r="B29" s="38">
        <f t="shared" ref="B29:N29" si="3">SUM(B25:B28)</f>
        <v>1466671</v>
      </c>
      <c r="C29" s="38">
        <f t="shared" si="3"/>
        <v>1215862</v>
      </c>
      <c r="D29" s="38">
        <f t="shared" si="3"/>
        <v>1402364</v>
      </c>
      <c r="E29" s="38">
        <f t="shared" si="3"/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  <c r="J29" s="38">
        <f t="shared" si="3"/>
        <v>0</v>
      </c>
      <c r="K29" s="38">
        <f t="shared" si="3"/>
        <v>0</v>
      </c>
      <c r="L29" s="38">
        <f t="shared" si="3"/>
        <v>0</v>
      </c>
      <c r="M29" s="38">
        <f t="shared" si="3"/>
        <v>0</v>
      </c>
      <c r="N29" s="53">
        <f t="shared" si="3"/>
        <v>4084897</v>
      </c>
    </row>
    <row r="30" spans="1:14" x14ac:dyDescent="0.2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x14ac:dyDescent="0.2">
      <c r="A31" s="1" t="s">
        <v>69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4" x14ac:dyDescent="0.2">
      <c r="A32" s="1" t="s">
        <v>68</v>
      </c>
    </row>
    <row r="33" spans="1:14" x14ac:dyDescent="0.2">
      <c r="A33" s="1"/>
    </row>
    <row r="34" spans="1:14" x14ac:dyDescent="0.2">
      <c r="A34" s="33" t="s">
        <v>43</v>
      </c>
      <c r="B34" s="33" t="s">
        <v>44</v>
      </c>
      <c r="C34" s="33" t="s">
        <v>45</v>
      </c>
      <c r="D34" s="33" t="s">
        <v>60</v>
      </c>
      <c r="E34" s="33" t="s">
        <v>46</v>
      </c>
      <c r="F34" s="33" t="s">
        <v>47</v>
      </c>
      <c r="G34" s="33" t="s">
        <v>48</v>
      </c>
      <c r="H34" s="33" t="s">
        <v>61</v>
      </c>
      <c r="I34" s="33" t="s">
        <v>62</v>
      </c>
      <c r="J34" s="33" t="s">
        <v>63</v>
      </c>
      <c r="K34" s="33" t="s">
        <v>64</v>
      </c>
      <c r="L34" s="33" t="s">
        <v>65</v>
      </c>
      <c r="M34" s="33" t="s">
        <v>66</v>
      </c>
      <c r="N34" s="52" t="s">
        <v>67</v>
      </c>
    </row>
    <row r="35" spans="1:14" ht="12" customHeight="1" x14ac:dyDescent="0.2">
      <c r="A35" s="40" t="s">
        <v>128</v>
      </c>
      <c r="B35" s="41">
        <f t="shared" ref="B35:N35" si="4">SUM(B36:B48)</f>
        <v>2549715</v>
      </c>
      <c r="C35" s="41">
        <f t="shared" si="4"/>
        <v>2472347</v>
      </c>
      <c r="D35" s="41">
        <f t="shared" si="4"/>
        <v>2932240</v>
      </c>
      <c r="E35" s="41">
        <f t="shared" si="4"/>
        <v>0</v>
      </c>
      <c r="F35" s="41">
        <f t="shared" si="4"/>
        <v>0</v>
      </c>
      <c r="G35" s="41">
        <f t="shared" si="4"/>
        <v>0</v>
      </c>
      <c r="H35" s="41">
        <f t="shared" si="4"/>
        <v>0</v>
      </c>
      <c r="I35" s="41">
        <f t="shared" si="4"/>
        <v>0</v>
      </c>
      <c r="J35" s="41">
        <f t="shared" si="4"/>
        <v>0</v>
      </c>
      <c r="K35" s="41">
        <f t="shared" si="4"/>
        <v>0</v>
      </c>
      <c r="L35" s="41">
        <f t="shared" si="4"/>
        <v>0</v>
      </c>
      <c r="M35" s="41">
        <f t="shared" si="4"/>
        <v>0</v>
      </c>
      <c r="N35" s="54">
        <f t="shared" si="4"/>
        <v>7954302</v>
      </c>
    </row>
    <row r="36" spans="1:14" ht="12.75" customHeight="1" outlineLevel="1" x14ac:dyDescent="0.2">
      <c r="A36" s="34" t="s">
        <v>7</v>
      </c>
      <c r="B36" s="22">
        <v>230986</v>
      </c>
      <c r="C36" s="22">
        <v>232597</v>
      </c>
      <c r="D36" s="22">
        <v>249167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4">
        <f t="shared" ref="N36:N48" si="5">SUM(B36:M36)</f>
        <v>712750</v>
      </c>
    </row>
    <row r="37" spans="1:14" ht="13.5" customHeight="1" outlineLevel="1" x14ac:dyDescent="0.2">
      <c r="A37" s="39" t="s">
        <v>5</v>
      </c>
      <c r="B37" s="18">
        <v>686530</v>
      </c>
      <c r="C37" s="18">
        <v>660766</v>
      </c>
      <c r="D37" s="18">
        <v>758344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25">
        <f t="shared" si="5"/>
        <v>2105640</v>
      </c>
    </row>
    <row r="38" spans="1:14" ht="13.5" customHeight="1" outlineLevel="1" x14ac:dyDescent="0.2">
      <c r="A38" s="34" t="s">
        <v>189</v>
      </c>
      <c r="B38" s="22">
        <v>0</v>
      </c>
      <c r="C38" s="22">
        <v>9754</v>
      </c>
      <c r="D38" s="22">
        <v>12037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4">
        <f t="shared" si="5"/>
        <v>21791</v>
      </c>
    </row>
    <row r="39" spans="1:14" ht="12.75" customHeight="1" outlineLevel="1" x14ac:dyDescent="0.2">
      <c r="A39" s="39" t="s">
        <v>6</v>
      </c>
      <c r="B39" s="18">
        <v>452287</v>
      </c>
      <c r="C39" s="18">
        <v>428584</v>
      </c>
      <c r="D39" s="18">
        <v>506817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25">
        <f t="shared" si="5"/>
        <v>1387688</v>
      </c>
    </row>
    <row r="40" spans="1:14" ht="12.75" customHeight="1" outlineLevel="1" x14ac:dyDescent="0.2">
      <c r="A40" s="34" t="s">
        <v>84</v>
      </c>
      <c r="B40" s="22">
        <v>50771</v>
      </c>
      <c r="C40" s="22">
        <v>46064</v>
      </c>
      <c r="D40" s="22">
        <v>52437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4">
        <f t="shared" si="5"/>
        <v>149272</v>
      </c>
    </row>
    <row r="41" spans="1:14" ht="12.75" customHeight="1" outlineLevel="1" x14ac:dyDescent="0.2">
      <c r="A41" s="39" t="s">
        <v>9</v>
      </c>
      <c r="B41" s="18">
        <v>107495</v>
      </c>
      <c r="C41" s="18">
        <v>108388</v>
      </c>
      <c r="D41" s="18">
        <v>107571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25">
        <f t="shared" si="5"/>
        <v>323454</v>
      </c>
    </row>
    <row r="42" spans="1:14" ht="12.75" customHeight="1" outlineLevel="1" x14ac:dyDescent="0.2">
      <c r="A42" s="34" t="s">
        <v>33</v>
      </c>
      <c r="B42" s="22">
        <v>110021</v>
      </c>
      <c r="C42" s="22">
        <v>105036</v>
      </c>
      <c r="D42" s="22">
        <v>134105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4">
        <f t="shared" si="5"/>
        <v>349162</v>
      </c>
    </row>
    <row r="43" spans="1:14" ht="12.75" customHeight="1" outlineLevel="1" x14ac:dyDescent="0.2">
      <c r="A43" s="39" t="s">
        <v>34</v>
      </c>
      <c r="B43" s="18">
        <v>46267</v>
      </c>
      <c r="C43" s="18">
        <v>10581</v>
      </c>
      <c r="D43" s="18">
        <v>10261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25">
        <f t="shared" si="5"/>
        <v>67109</v>
      </c>
    </row>
    <row r="44" spans="1:14" ht="12.75" customHeight="1" outlineLevel="1" x14ac:dyDescent="0.2">
      <c r="A44" s="34" t="s">
        <v>49</v>
      </c>
      <c r="B44" s="22">
        <v>14556</v>
      </c>
      <c r="C44" s="22">
        <v>19742</v>
      </c>
      <c r="D44" s="22">
        <v>38162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4">
        <f t="shared" si="5"/>
        <v>72460</v>
      </c>
    </row>
    <row r="45" spans="1:14" ht="12.75" customHeight="1" outlineLevel="1" x14ac:dyDescent="0.2">
      <c r="A45" s="39" t="s">
        <v>55</v>
      </c>
      <c r="B45" s="18">
        <v>193642</v>
      </c>
      <c r="C45" s="18">
        <v>189519</v>
      </c>
      <c r="D45" s="18">
        <v>275632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5">
        <f t="shared" si="5"/>
        <v>658793</v>
      </c>
    </row>
    <row r="46" spans="1:14" ht="12.75" customHeight="1" outlineLevel="1" x14ac:dyDescent="0.2">
      <c r="A46" s="34" t="s">
        <v>12</v>
      </c>
      <c r="B46" s="22">
        <v>90125</v>
      </c>
      <c r="C46" s="22">
        <v>93257</v>
      </c>
      <c r="D46" s="22">
        <v>122834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4">
        <f t="shared" si="5"/>
        <v>306216</v>
      </c>
    </row>
    <row r="47" spans="1:14" ht="12.75" customHeight="1" outlineLevel="1" x14ac:dyDescent="0.2">
      <c r="A47" s="39" t="s">
        <v>126</v>
      </c>
      <c r="B47" s="18">
        <v>39355</v>
      </c>
      <c r="C47" s="18">
        <v>60031</v>
      </c>
      <c r="D47" s="18">
        <v>81813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25">
        <f>SUM(B47:M47)</f>
        <v>181199</v>
      </c>
    </row>
    <row r="48" spans="1:14" ht="12.75" customHeight="1" outlineLevel="1" x14ac:dyDescent="0.2">
      <c r="A48" s="34" t="s">
        <v>51</v>
      </c>
      <c r="B48" s="22">
        <v>527680</v>
      </c>
      <c r="C48" s="22">
        <v>508028</v>
      </c>
      <c r="D48" s="22">
        <v>583060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4">
        <f t="shared" si="5"/>
        <v>1618768</v>
      </c>
    </row>
    <row r="49" spans="1:14" x14ac:dyDescent="0.2">
      <c r="A49" s="40" t="s">
        <v>131</v>
      </c>
      <c r="B49" s="41">
        <f t="shared" ref="B49:N49" si="6">SUM(B50:B55)</f>
        <v>619805</v>
      </c>
      <c r="C49" s="41">
        <f t="shared" si="6"/>
        <v>609510</v>
      </c>
      <c r="D49" s="41">
        <f t="shared" si="6"/>
        <v>629447</v>
      </c>
      <c r="E49" s="41">
        <f t="shared" si="6"/>
        <v>0</v>
      </c>
      <c r="F49" s="41">
        <f t="shared" si="6"/>
        <v>0</v>
      </c>
      <c r="G49" s="41">
        <f t="shared" si="6"/>
        <v>0</v>
      </c>
      <c r="H49" s="41">
        <f t="shared" si="6"/>
        <v>0</v>
      </c>
      <c r="I49" s="41">
        <f t="shared" si="6"/>
        <v>0</v>
      </c>
      <c r="J49" s="41">
        <f t="shared" si="6"/>
        <v>0</v>
      </c>
      <c r="K49" s="41">
        <f t="shared" si="6"/>
        <v>0</v>
      </c>
      <c r="L49" s="41">
        <f t="shared" si="6"/>
        <v>0</v>
      </c>
      <c r="M49" s="41">
        <f t="shared" si="6"/>
        <v>0</v>
      </c>
      <c r="N49" s="54">
        <f t="shared" si="6"/>
        <v>1858762</v>
      </c>
    </row>
    <row r="50" spans="1:14" ht="12.75" customHeight="1" outlineLevel="1" x14ac:dyDescent="0.2">
      <c r="A50" s="34" t="s">
        <v>8</v>
      </c>
      <c r="B50" s="22">
        <v>30484</v>
      </c>
      <c r="C50" s="22">
        <v>31432</v>
      </c>
      <c r="D50" s="22">
        <v>28350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4">
        <f t="shared" ref="N50:N55" si="7">SUM(B50:M50)</f>
        <v>90266</v>
      </c>
    </row>
    <row r="51" spans="1:14" ht="12.75" customHeight="1" outlineLevel="1" x14ac:dyDescent="0.2">
      <c r="A51" s="39" t="s">
        <v>39</v>
      </c>
      <c r="B51" s="18">
        <v>100359</v>
      </c>
      <c r="C51" s="18">
        <v>98487</v>
      </c>
      <c r="D51" s="18">
        <v>101357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5">
        <f t="shared" si="7"/>
        <v>300203</v>
      </c>
    </row>
    <row r="52" spans="1:14" ht="12.75" customHeight="1" outlineLevel="1" x14ac:dyDescent="0.2">
      <c r="A52" s="34" t="s">
        <v>166</v>
      </c>
      <c r="B52" s="22">
        <v>81244</v>
      </c>
      <c r="C52" s="22">
        <v>77274</v>
      </c>
      <c r="D52" s="22">
        <v>86778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4">
        <f t="shared" si="7"/>
        <v>245296</v>
      </c>
    </row>
    <row r="53" spans="1:14" ht="12.75" customHeight="1" outlineLevel="1" x14ac:dyDescent="0.2">
      <c r="A53" s="39" t="s">
        <v>170</v>
      </c>
      <c r="B53" s="18">
        <v>3048</v>
      </c>
      <c r="C53" s="18">
        <v>2949</v>
      </c>
      <c r="D53" s="18">
        <v>3335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5">
        <f t="shared" si="7"/>
        <v>9332</v>
      </c>
    </row>
    <row r="54" spans="1:14" ht="12.75" customHeight="1" outlineLevel="1" x14ac:dyDescent="0.2">
      <c r="A54" s="34" t="s">
        <v>40</v>
      </c>
      <c r="B54" s="22">
        <v>137340</v>
      </c>
      <c r="C54" s="22">
        <v>131361</v>
      </c>
      <c r="D54" s="22">
        <v>137831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4">
        <f t="shared" si="7"/>
        <v>406532</v>
      </c>
    </row>
    <row r="55" spans="1:14" ht="12.75" customHeight="1" outlineLevel="1" x14ac:dyDescent="0.2">
      <c r="A55" s="39" t="s">
        <v>27</v>
      </c>
      <c r="B55" s="18">
        <v>267330</v>
      </c>
      <c r="C55" s="18">
        <v>268007</v>
      </c>
      <c r="D55" s="18">
        <v>271796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25">
        <f t="shared" si="7"/>
        <v>807133</v>
      </c>
    </row>
    <row r="56" spans="1:14" ht="25.5" x14ac:dyDescent="0.2">
      <c r="A56" s="40" t="s">
        <v>133</v>
      </c>
      <c r="B56" s="42">
        <f t="shared" ref="B56:N56" si="8">SUM(B57:B71)</f>
        <v>362283</v>
      </c>
      <c r="C56" s="42">
        <f t="shared" si="8"/>
        <v>331586</v>
      </c>
      <c r="D56" s="42">
        <f t="shared" si="8"/>
        <v>352470</v>
      </c>
      <c r="E56" s="42">
        <f t="shared" si="8"/>
        <v>0</v>
      </c>
      <c r="F56" s="42">
        <f t="shared" si="8"/>
        <v>0</v>
      </c>
      <c r="G56" s="42">
        <f t="shared" si="8"/>
        <v>0</v>
      </c>
      <c r="H56" s="42">
        <f t="shared" si="8"/>
        <v>0</v>
      </c>
      <c r="I56" s="42">
        <f t="shared" si="8"/>
        <v>0</v>
      </c>
      <c r="J56" s="42">
        <f t="shared" si="8"/>
        <v>0</v>
      </c>
      <c r="K56" s="42">
        <f t="shared" si="8"/>
        <v>0</v>
      </c>
      <c r="L56" s="42">
        <f t="shared" si="8"/>
        <v>0</v>
      </c>
      <c r="M56" s="42">
        <f t="shared" si="8"/>
        <v>0</v>
      </c>
      <c r="N56" s="55">
        <f t="shared" si="8"/>
        <v>1046339</v>
      </c>
    </row>
    <row r="57" spans="1:14" outlineLevel="1" x14ac:dyDescent="0.2">
      <c r="A57" s="34" t="s">
        <v>85</v>
      </c>
      <c r="B57" s="22">
        <v>10002</v>
      </c>
      <c r="C57" s="22">
        <v>9643</v>
      </c>
      <c r="D57" s="22">
        <v>9810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4">
        <f t="shared" ref="N57" si="9">SUM(B57:M57)</f>
        <v>29455</v>
      </c>
    </row>
    <row r="58" spans="1:14" outlineLevel="1" x14ac:dyDescent="0.2">
      <c r="A58" s="39" t="s">
        <v>41</v>
      </c>
      <c r="B58" s="18">
        <v>7684</v>
      </c>
      <c r="C58" s="18">
        <v>2421</v>
      </c>
      <c r="D58" s="18">
        <v>2497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25">
        <f t="shared" ref="N58:N71" si="10">SUM(B58:M58)</f>
        <v>12602</v>
      </c>
    </row>
    <row r="59" spans="1:14" outlineLevel="1" x14ac:dyDescent="0.2">
      <c r="A59" s="34" t="s">
        <v>167</v>
      </c>
      <c r="B59" s="22">
        <v>14851</v>
      </c>
      <c r="C59" s="22">
        <v>12589</v>
      </c>
      <c r="D59" s="22">
        <v>14842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4">
        <f t="shared" si="10"/>
        <v>42282</v>
      </c>
    </row>
    <row r="60" spans="1:14" outlineLevel="1" x14ac:dyDescent="0.2">
      <c r="A60" s="39" t="s">
        <v>24</v>
      </c>
      <c r="B60" s="18">
        <v>89656</v>
      </c>
      <c r="C60" s="18">
        <v>80333</v>
      </c>
      <c r="D60" s="18">
        <v>87943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25">
        <f t="shared" si="10"/>
        <v>257932</v>
      </c>
    </row>
    <row r="61" spans="1:14" outlineLevel="1" x14ac:dyDescent="0.2">
      <c r="A61" s="34" t="s">
        <v>22</v>
      </c>
      <c r="B61" s="22">
        <v>101002</v>
      </c>
      <c r="C61" s="22">
        <v>106497</v>
      </c>
      <c r="D61" s="22">
        <v>112248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4">
        <f t="shared" si="10"/>
        <v>319747</v>
      </c>
    </row>
    <row r="62" spans="1:14" outlineLevel="1" x14ac:dyDescent="0.2">
      <c r="A62" s="39" t="s">
        <v>23</v>
      </c>
      <c r="B62" s="18">
        <v>19385</v>
      </c>
      <c r="C62" s="18">
        <v>13688</v>
      </c>
      <c r="D62" s="18">
        <v>16028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25">
        <f t="shared" si="10"/>
        <v>49101</v>
      </c>
    </row>
    <row r="63" spans="1:14" outlineLevel="1" x14ac:dyDescent="0.2">
      <c r="A63" s="34" t="s">
        <v>144</v>
      </c>
      <c r="B63" s="22">
        <v>15401</v>
      </c>
      <c r="C63" s="22">
        <v>13978</v>
      </c>
      <c r="D63" s="22">
        <v>13771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4">
        <f t="shared" si="10"/>
        <v>43150</v>
      </c>
    </row>
    <row r="64" spans="1:14" ht="12" customHeight="1" outlineLevel="1" x14ac:dyDescent="0.2">
      <c r="A64" s="39" t="s">
        <v>14</v>
      </c>
      <c r="B64" s="18">
        <v>35514</v>
      </c>
      <c r="C64" s="18">
        <v>32166</v>
      </c>
      <c r="D64" s="18">
        <v>33040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25">
        <f t="shared" si="10"/>
        <v>100720</v>
      </c>
    </row>
    <row r="65" spans="1:14" ht="12" customHeight="1" outlineLevel="1" x14ac:dyDescent="0.2">
      <c r="A65" s="34" t="s">
        <v>127</v>
      </c>
      <c r="B65" s="22">
        <v>12150</v>
      </c>
      <c r="C65" s="22">
        <v>11003</v>
      </c>
      <c r="D65" s="22">
        <v>11839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4">
        <f t="shared" ref="N65" si="11">SUM(B65:M65)</f>
        <v>34992</v>
      </c>
    </row>
    <row r="66" spans="1:14" outlineLevel="1" x14ac:dyDescent="0.2">
      <c r="A66" s="39" t="s">
        <v>26</v>
      </c>
      <c r="B66" s="18">
        <v>8591</v>
      </c>
      <c r="C66" s="18">
        <v>7297</v>
      </c>
      <c r="D66" s="18">
        <v>8860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25">
        <f t="shared" si="10"/>
        <v>24748</v>
      </c>
    </row>
    <row r="67" spans="1:14" outlineLevel="1" x14ac:dyDescent="0.2">
      <c r="A67" s="34" t="s">
        <v>42</v>
      </c>
      <c r="B67" s="22">
        <v>11411</v>
      </c>
      <c r="C67" s="22">
        <v>13565</v>
      </c>
      <c r="D67" s="22">
        <v>11982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4">
        <f t="shared" si="10"/>
        <v>36958</v>
      </c>
    </row>
    <row r="68" spans="1:14" outlineLevel="1" x14ac:dyDescent="0.2">
      <c r="A68" s="39" t="s">
        <v>152</v>
      </c>
      <c r="B68" s="18">
        <v>1690</v>
      </c>
      <c r="C68" s="18">
        <v>709</v>
      </c>
      <c r="D68" s="18">
        <v>1085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25">
        <f t="shared" si="10"/>
        <v>3484</v>
      </c>
    </row>
    <row r="69" spans="1:14" outlineLevel="1" x14ac:dyDescent="0.2">
      <c r="A69" s="34" t="s">
        <v>50</v>
      </c>
      <c r="B69" s="22">
        <v>644</v>
      </c>
      <c r="C69" s="22">
        <v>533</v>
      </c>
      <c r="D69" s="22">
        <v>537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4">
        <f t="shared" si="10"/>
        <v>1714</v>
      </c>
    </row>
    <row r="70" spans="1:14" outlineLevel="1" x14ac:dyDescent="0.2">
      <c r="A70" s="39" t="s">
        <v>109</v>
      </c>
      <c r="B70" s="18">
        <v>24847</v>
      </c>
      <c r="C70" s="18">
        <v>20961</v>
      </c>
      <c r="D70" s="18">
        <v>20389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25">
        <f t="shared" ref="N70" si="12">SUM(B70:M70)</f>
        <v>66197</v>
      </c>
    </row>
    <row r="71" spans="1:14" outlineLevel="1" x14ac:dyDescent="0.2">
      <c r="A71" s="34" t="s">
        <v>153</v>
      </c>
      <c r="B71" s="22">
        <v>9455</v>
      </c>
      <c r="C71" s="22">
        <v>6203</v>
      </c>
      <c r="D71" s="22">
        <v>7599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4">
        <f t="shared" si="10"/>
        <v>23257</v>
      </c>
    </row>
    <row r="72" spans="1:14" x14ac:dyDescent="0.2">
      <c r="A72" s="40" t="s">
        <v>129</v>
      </c>
      <c r="B72" s="41">
        <f t="shared" ref="B72:N72" si="13">SUM(B73:B90)</f>
        <v>323062</v>
      </c>
      <c r="C72" s="41">
        <f t="shared" si="13"/>
        <v>293706</v>
      </c>
      <c r="D72" s="41">
        <f t="shared" si="13"/>
        <v>302170</v>
      </c>
      <c r="E72" s="41">
        <f t="shared" si="13"/>
        <v>0</v>
      </c>
      <c r="F72" s="41">
        <f t="shared" si="13"/>
        <v>0</v>
      </c>
      <c r="G72" s="41">
        <f t="shared" si="13"/>
        <v>0</v>
      </c>
      <c r="H72" s="41">
        <f t="shared" si="13"/>
        <v>0</v>
      </c>
      <c r="I72" s="41">
        <f t="shared" si="13"/>
        <v>0</v>
      </c>
      <c r="J72" s="41">
        <f t="shared" si="13"/>
        <v>0</v>
      </c>
      <c r="K72" s="41">
        <f t="shared" si="13"/>
        <v>0</v>
      </c>
      <c r="L72" s="41">
        <f t="shared" si="13"/>
        <v>0</v>
      </c>
      <c r="M72" s="41">
        <f t="shared" si="13"/>
        <v>0</v>
      </c>
      <c r="N72" s="54">
        <f t="shared" si="13"/>
        <v>918938</v>
      </c>
    </row>
    <row r="73" spans="1:14" outlineLevel="1" x14ac:dyDescent="0.2">
      <c r="A73" s="34" t="s">
        <v>165</v>
      </c>
      <c r="B73" s="22">
        <v>11526</v>
      </c>
      <c r="C73" s="22">
        <v>10565</v>
      </c>
      <c r="D73" s="22">
        <v>10956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4">
        <f t="shared" ref="N73:N74" si="14">SUM(B73:M73)</f>
        <v>33047</v>
      </c>
    </row>
    <row r="74" spans="1:14" outlineLevel="1" x14ac:dyDescent="0.2">
      <c r="A74" s="39" t="s">
        <v>147</v>
      </c>
      <c r="B74" s="18">
        <v>10251</v>
      </c>
      <c r="C74" s="18">
        <v>9136</v>
      </c>
      <c r="D74" s="18">
        <v>11068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25">
        <f t="shared" si="14"/>
        <v>30455</v>
      </c>
    </row>
    <row r="75" spans="1:14" outlineLevel="1" x14ac:dyDescent="0.2">
      <c r="A75" s="34" t="s">
        <v>37</v>
      </c>
      <c r="B75" s="22">
        <v>44419</v>
      </c>
      <c r="C75" s="22">
        <v>44746</v>
      </c>
      <c r="D75" s="22">
        <v>48538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4">
        <f t="shared" ref="N75:N76" si="15">SUM(B75:M75)</f>
        <v>137703</v>
      </c>
    </row>
    <row r="76" spans="1:14" outlineLevel="1" x14ac:dyDescent="0.2">
      <c r="A76" s="39" t="s">
        <v>159</v>
      </c>
      <c r="B76" s="18">
        <v>4905</v>
      </c>
      <c r="C76" s="18">
        <v>5378</v>
      </c>
      <c r="D76" s="18">
        <v>4391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25">
        <f t="shared" si="15"/>
        <v>14674</v>
      </c>
    </row>
    <row r="77" spans="1:14" outlineLevel="1" x14ac:dyDescent="0.2">
      <c r="A77" s="34" t="s">
        <v>15</v>
      </c>
      <c r="B77" s="22">
        <v>27882</v>
      </c>
      <c r="C77" s="22">
        <v>25781</v>
      </c>
      <c r="D77" s="22">
        <v>28654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4">
        <f t="shared" ref="N77:N90" si="16">SUM(B77:M77)</f>
        <v>82317</v>
      </c>
    </row>
    <row r="78" spans="1:14" outlineLevel="1" x14ac:dyDescent="0.2">
      <c r="A78" s="39" t="s">
        <v>154</v>
      </c>
      <c r="B78" s="18">
        <v>17498</v>
      </c>
      <c r="C78" s="18">
        <v>16193</v>
      </c>
      <c r="D78" s="18">
        <v>18289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25">
        <f t="shared" ref="N78" si="17">SUM(B78:M78)</f>
        <v>51980</v>
      </c>
    </row>
    <row r="79" spans="1:14" outlineLevel="1" x14ac:dyDescent="0.2">
      <c r="A79" s="34" t="s">
        <v>160</v>
      </c>
      <c r="B79" s="22">
        <v>9475</v>
      </c>
      <c r="C79" s="22">
        <v>8187</v>
      </c>
      <c r="D79" s="22">
        <v>10400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4">
        <f t="shared" si="16"/>
        <v>28062</v>
      </c>
    </row>
    <row r="80" spans="1:14" outlineLevel="1" x14ac:dyDescent="0.2">
      <c r="A80" s="39" t="s">
        <v>148</v>
      </c>
      <c r="B80" s="18">
        <v>7209</v>
      </c>
      <c r="C80" s="18">
        <v>6700</v>
      </c>
      <c r="D80" s="18">
        <v>7570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25">
        <f t="shared" si="16"/>
        <v>21479</v>
      </c>
    </row>
    <row r="81" spans="1:14" outlineLevel="1" x14ac:dyDescent="0.2">
      <c r="A81" s="34" t="s">
        <v>36</v>
      </c>
      <c r="B81" s="22">
        <v>54029</v>
      </c>
      <c r="C81" s="22">
        <v>47196</v>
      </c>
      <c r="D81" s="22">
        <v>55987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4">
        <f t="shared" si="16"/>
        <v>157212</v>
      </c>
    </row>
    <row r="82" spans="1:14" outlineLevel="1" x14ac:dyDescent="0.2">
      <c r="A82" s="39" t="s">
        <v>25</v>
      </c>
      <c r="B82" s="18">
        <v>23387</v>
      </c>
      <c r="C82" s="18">
        <v>21310</v>
      </c>
      <c r="D82" s="18">
        <v>22158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25">
        <f t="shared" si="16"/>
        <v>66855</v>
      </c>
    </row>
    <row r="83" spans="1:14" outlineLevel="1" x14ac:dyDescent="0.2">
      <c r="A83" s="34" t="s">
        <v>38</v>
      </c>
      <c r="B83" s="22">
        <v>25820</v>
      </c>
      <c r="C83" s="22">
        <v>20587</v>
      </c>
      <c r="D83" s="22">
        <v>22988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4">
        <f t="shared" si="16"/>
        <v>69395</v>
      </c>
    </row>
    <row r="84" spans="1:14" outlineLevel="1" x14ac:dyDescent="0.2">
      <c r="A84" s="39" t="s">
        <v>145</v>
      </c>
      <c r="B84" s="18">
        <v>3970</v>
      </c>
      <c r="C84" s="18">
        <v>4261</v>
      </c>
      <c r="D84" s="18">
        <v>3704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25">
        <f t="shared" si="16"/>
        <v>11935</v>
      </c>
    </row>
    <row r="85" spans="1:14" outlineLevel="1" x14ac:dyDescent="0.2">
      <c r="A85" s="34" t="s">
        <v>149</v>
      </c>
      <c r="B85" s="22">
        <v>9120</v>
      </c>
      <c r="C85" s="22">
        <v>9499</v>
      </c>
      <c r="D85" s="22">
        <v>9104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4">
        <f t="shared" si="16"/>
        <v>27723</v>
      </c>
    </row>
    <row r="86" spans="1:14" outlineLevel="1" x14ac:dyDescent="0.2">
      <c r="A86" s="39" t="s">
        <v>124</v>
      </c>
      <c r="B86" s="18">
        <v>28942</v>
      </c>
      <c r="C86" s="18">
        <v>25527</v>
      </c>
      <c r="D86" s="18">
        <v>28360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25">
        <f t="shared" si="16"/>
        <v>82829</v>
      </c>
    </row>
    <row r="87" spans="1:14" outlineLevel="1" x14ac:dyDescent="0.2">
      <c r="A87" s="34" t="s">
        <v>16</v>
      </c>
      <c r="B87" s="22">
        <v>5363</v>
      </c>
      <c r="C87" s="22">
        <v>5428</v>
      </c>
      <c r="D87" s="22">
        <v>6020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4">
        <f t="shared" si="16"/>
        <v>16811</v>
      </c>
    </row>
    <row r="88" spans="1:14" outlineLevel="1" x14ac:dyDescent="0.2">
      <c r="A88" s="39" t="s">
        <v>150</v>
      </c>
      <c r="B88" s="18">
        <v>4827</v>
      </c>
      <c r="C88" s="18">
        <v>5383</v>
      </c>
      <c r="D88" s="18">
        <v>5444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25">
        <f t="shared" si="16"/>
        <v>15654</v>
      </c>
    </row>
    <row r="89" spans="1:14" outlineLevel="1" x14ac:dyDescent="0.2">
      <c r="A89" s="34" t="s">
        <v>118</v>
      </c>
      <c r="B89" s="22">
        <v>25325</v>
      </c>
      <c r="C89" s="22">
        <v>21667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4">
        <f t="shared" ref="N89" si="18">SUM(B89:M89)</f>
        <v>46992</v>
      </c>
    </row>
    <row r="90" spans="1:14" outlineLevel="1" x14ac:dyDescent="0.2">
      <c r="A90" s="39" t="s">
        <v>151</v>
      </c>
      <c r="B90" s="18">
        <v>9114</v>
      </c>
      <c r="C90" s="18">
        <v>6162</v>
      </c>
      <c r="D90" s="18">
        <v>8539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25">
        <f t="shared" si="16"/>
        <v>23815</v>
      </c>
    </row>
    <row r="91" spans="1:14" x14ac:dyDescent="0.2">
      <c r="A91" s="40" t="s">
        <v>132</v>
      </c>
      <c r="B91" s="41">
        <f>SUM(B92:B93)</f>
        <v>24508</v>
      </c>
      <c r="C91" s="41">
        <f t="shared" ref="C91:N91" si="19">SUM(C92:C93)</f>
        <v>20600</v>
      </c>
      <c r="D91" s="41">
        <f t="shared" si="19"/>
        <v>28281</v>
      </c>
      <c r="E91" s="41">
        <f t="shared" si="19"/>
        <v>0</v>
      </c>
      <c r="F91" s="41">
        <f t="shared" si="19"/>
        <v>0</v>
      </c>
      <c r="G91" s="41">
        <f t="shared" si="19"/>
        <v>0</v>
      </c>
      <c r="H91" s="41">
        <f t="shared" si="19"/>
        <v>0</v>
      </c>
      <c r="I91" s="41">
        <f t="shared" si="19"/>
        <v>0</v>
      </c>
      <c r="J91" s="41">
        <f t="shared" si="19"/>
        <v>0</v>
      </c>
      <c r="K91" s="41">
        <f t="shared" si="19"/>
        <v>0</v>
      </c>
      <c r="L91" s="41">
        <f t="shared" si="19"/>
        <v>0</v>
      </c>
      <c r="M91" s="41">
        <f t="shared" si="19"/>
        <v>0</v>
      </c>
      <c r="N91" s="54">
        <f t="shared" si="19"/>
        <v>73389</v>
      </c>
    </row>
    <row r="92" spans="1:14" outlineLevel="1" x14ac:dyDescent="0.2">
      <c r="A92" s="34" t="s">
        <v>108</v>
      </c>
      <c r="B92" s="22">
        <v>8373</v>
      </c>
      <c r="C92" s="22">
        <v>7476</v>
      </c>
      <c r="D92" s="22">
        <v>9477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4">
        <f t="shared" ref="N92:N93" si="20">SUM(B92:M92)</f>
        <v>25326</v>
      </c>
    </row>
    <row r="93" spans="1:14" outlineLevel="1" x14ac:dyDescent="0.2">
      <c r="A93" s="39" t="s">
        <v>57</v>
      </c>
      <c r="B93" s="18">
        <v>16135</v>
      </c>
      <c r="C93" s="18">
        <v>13124</v>
      </c>
      <c r="D93" s="18">
        <v>18804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25">
        <f t="shared" si="20"/>
        <v>48063</v>
      </c>
    </row>
    <row r="94" spans="1:14" x14ac:dyDescent="0.2">
      <c r="A94" s="37" t="s">
        <v>0</v>
      </c>
      <c r="B94" s="38">
        <f t="shared" ref="B94:N94" si="21">B35+B49+B56+B72+B91</f>
        <v>3879373</v>
      </c>
      <c r="C94" s="38">
        <f t="shared" si="21"/>
        <v>3727749</v>
      </c>
      <c r="D94" s="38">
        <f t="shared" si="21"/>
        <v>4244608</v>
      </c>
      <c r="E94" s="38">
        <f t="shared" si="21"/>
        <v>0</v>
      </c>
      <c r="F94" s="38">
        <f t="shared" si="21"/>
        <v>0</v>
      </c>
      <c r="G94" s="38">
        <f t="shared" si="21"/>
        <v>0</v>
      </c>
      <c r="H94" s="38">
        <f t="shared" si="21"/>
        <v>0</v>
      </c>
      <c r="I94" s="38">
        <f t="shared" si="21"/>
        <v>0</v>
      </c>
      <c r="J94" s="38">
        <f t="shared" si="21"/>
        <v>0</v>
      </c>
      <c r="K94" s="38">
        <f t="shared" si="21"/>
        <v>0</v>
      </c>
      <c r="L94" s="38">
        <f t="shared" si="21"/>
        <v>0</v>
      </c>
      <c r="M94" s="38">
        <f t="shared" si="21"/>
        <v>0</v>
      </c>
      <c r="N94" s="53">
        <f t="shared" si="21"/>
        <v>11851730</v>
      </c>
    </row>
    <row r="96" spans="1:14" x14ac:dyDescent="0.2">
      <c r="A96" s="7" t="s">
        <v>171</v>
      </c>
    </row>
  </sheetData>
  <sortState xmlns:xlrd2="http://schemas.microsoft.com/office/spreadsheetml/2017/richdata2" ref="A36:N48">
    <sortCondition ref="A36"/>
  </sortState>
  <pageMargins left="0.75" right="0.75" top="1" bottom="1" header="0" footer="0"/>
  <pageSetup scale="4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6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10" sqref="B10"/>
    </sheetView>
  </sheetViews>
  <sheetFormatPr baseColWidth="10" defaultRowHeight="12.75" outlineLevelRow="1" x14ac:dyDescent="0.2"/>
  <cols>
    <col min="1" max="1" width="47.140625" customWidth="1"/>
    <col min="2" max="14" width="14.28515625" customWidth="1"/>
  </cols>
  <sheetData>
    <row r="1" spans="1:14" ht="15.75" x14ac:dyDescent="0.25">
      <c r="C1" s="5"/>
      <c r="E1" s="5"/>
      <c r="F1" s="5"/>
      <c r="G1" s="5"/>
      <c r="H1" s="5"/>
      <c r="I1" s="5"/>
      <c r="J1" s="5"/>
      <c r="K1" s="5"/>
      <c r="L1" s="5"/>
      <c r="M1" s="5"/>
      <c r="N1" s="5">
        <v>2024</v>
      </c>
    </row>
    <row r="2" spans="1:14" ht="15.75" x14ac:dyDescent="0.25">
      <c r="C2" s="1"/>
      <c r="E2" s="5" t="s">
        <v>58</v>
      </c>
      <c r="F2" s="1"/>
      <c r="H2" s="1"/>
      <c r="I2" s="1"/>
      <c r="J2" s="1"/>
      <c r="K2" s="1"/>
      <c r="L2" s="1"/>
      <c r="M2" s="1"/>
    </row>
    <row r="3" spans="1:14" ht="15" x14ac:dyDescent="0.25">
      <c r="C3" s="4"/>
      <c r="E3" s="1" t="s">
        <v>135</v>
      </c>
      <c r="F3" s="4"/>
      <c r="H3" s="4"/>
      <c r="I3" s="4"/>
      <c r="J3" s="4"/>
      <c r="K3" s="4"/>
      <c r="L3" s="4"/>
      <c r="M3" s="4"/>
    </row>
    <row r="4" spans="1:14" x14ac:dyDescent="0.2">
      <c r="C4" s="1"/>
      <c r="E4" s="1"/>
      <c r="F4" s="1"/>
      <c r="H4" s="1"/>
      <c r="I4" s="1"/>
      <c r="J4" s="1"/>
      <c r="K4" s="1"/>
      <c r="L4" s="1"/>
      <c r="M4" s="1"/>
    </row>
    <row r="5" spans="1:14" x14ac:dyDescent="0.2">
      <c r="A5" s="31"/>
    </row>
    <row r="6" spans="1:14" x14ac:dyDescent="0.2">
      <c r="A6" s="1" t="s">
        <v>70</v>
      </c>
      <c r="D6" s="1"/>
    </row>
    <row r="7" spans="1:14" x14ac:dyDescent="0.2">
      <c r="A7" s="1" t="s">
        <v>59</v>
      </c>
      <c r="D7" s="1"/>
    </row>
    <row r="8" spans="1:14" x14ac:dyDescent="0.2">
      <c r="A8" s="31"/>
    </row>
    <row r="9" spans="1:14" x14ac:dyDescent="0.2">
      <c r="A9" s="33" t="s">
        <v>43</v>
      </c>
      <c r="B9" s="33" t="s">
        <v>44</v>
      </c>
      <c r="C9" s="33" t="s">
        <v>45</v>
      </c>
      <c r="D9" s="33" t="s">
        <v>60</v>
      </c>
      <c r="E9" s="33" t="s">
        <v>46</v>
      </c>
      <c r="F9" s="33" t="s">
        <v>47</v>
      </c>
      <c r="G9" s="33" t="s">
        <v>48</v>
      </c>
      <c r="H9" s="33" t="s">
        <v>61</v>
      </c>
      <c r="I9" s="33" t="s">
        <v>62</v>
      </c>
      <c r="J9" s="33" t="s">
        <v>63</v>
      </c>
      <c r="K9" s="33" t="s">
        <v>64</v>
      </c>
      <c r="L9" s="33" t="s">
        <v>65</v>
      </c>
      <c r="M9" s="33" t="s">
        <v>66</v>
      </c>
      <c r="N9" s="52" t="s">
        <v>67</v>
      </c>
    </row>
    <row r="10" spans="1:14" x14ac:dyDescent="0.2">
      <c r="A10" s="34" t="s">
        <v>2</v>
      </c>
      <c r="B10" s="22">
        <v>2585375</v>
      </c>
      <c r="C10" s="22">
        <v>2904467</v>
      </c>
      <c r="D10" s="22">
        <v>3035890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>
        <f t="shared" ref="N10:N16" si="0">SUM(B10:M10)</f>
        <v>8525732</v>
      </c>
    </row>
    <row r="11" spans="1:14" x14ac:dyDescent="0.2">
      <c r="A11" s="39" t="s">
        <v>1</v>
      </c>
      <c r="B11" s="18">
        <v>746697</v>
      </c>
      <c r="C11" s="18">
        <v>510403</v>
      </c>
      <c r="D11" s="18">
        <v>515331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5">
        <f t="shared" si="0"/>
        <v>1772431</v>
      </c>
    </row>
    <row r="12" spans="1:14" x14ac:dyDescent="0.2">
      <c r="A12" s="34" t="s">
        <v>32</v>
      </c>
      <c r="B12" s="22">
        <v>100615.52</v>
      </c>
      <c r="C12" s="22">
        <v>55740.42</v>
      </c>
      <c r="D12" s="22">
        <v>18284.400000000001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4">
        <f t="shared" si="0"/>
        <v>174640.34</v>
      </c>
    </row>
    <row r="13" spans="1:14" x14ac:dyDescent="0.2">
      <c r="A13" s="39" t="s">
        <v>20</v>
      </c>
      <c r="B13" s="18">
        <v>2839891</v>
      </c>
      <c r="C13" s="18">
        <v>2709730</v>
      </c>
      <c r="D13" s="18">
        <v>2450907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5">
        <f t="shared" si="0"/>
        <v>8000528</v>
      </c>
    </row>
    <row r="14" spans="1:14" x14ac:dyDescent="0.2">
      <c r="A14" s="34" t="s">
        <v>21</v>
      </c>
      <c r="B14" s="22">
        <v>488778</v>
      </c>
      <c r="C14" s="22">
        <v>522822</v>
      </c>
      <c r="D14" s="22">
        <v>429303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f t="shared" si="0"/>
        <v>1440903</v>
      </c>
    </row>
    <row r="15" spans="1:14" x14ac:dyDescent="0.2">
      <c r="A15" s="39" t="s">
        <v>3</v>
      </c>
      <c r="B15" s="18">
        <v>1059376.1000000001</v>
      </c>
      <c r="C15" s="18">
        <v>821689.50000000012</v>
      </c>
      <c r="D15" s="18">
        <v>818359.89999999967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25">
        <f t="shared" si="0"/>
        <v>2699425.5</v>
      </c>
    </row>
    <row r="16" spans="1:14" x14ac:dyDescent="0.2">
      <c r="A16" s="34" t="s">
        <v>29</v>
      </c>
      <c r="B16" s="22">
        <v>1886590.200000002</v>
      </c>
      <c r="C16" s="22">
        <v>1729515.6800000016</v>
      </c>
      <c r="D16" s="22">
        <v>2022741.7100000021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4">
        <f t="shared" si="0"/>
        <v>5638847.5900000054</v>
      </c>
    </row>
    <row r="17" spans="1:14" x14ac:dyDescent="0.2">
      <c r="A17" s="37" t="s">
        <v>0</v>
      </c>
      <c r="B17" s="38">
        <f t="shared" ref="B17:N17" si="1">SUM(B10:B16)</f>
        <v>9707322.8200000003</v>
      </c>
      <c r="C17" s="38">
        <f t="shared" si="1"/>
        <v>9254367.6000000015</v>
      </c>
      <c r="D17" s="38">
        <f t="shared" si="1"/>
        <v>9290817.0100000016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  <c r="N17" s="53">
        <f t="shared" si="1"/>
        <v>28252507.430000007</v>
      </c>
    </row>
    <row r="19" spans="1:14" x14ac:dyDescent="0.2">
      <c r="A19" s="1" t="s">
        <v>70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x14ac:dyDescent="0.2">
      <c r="A20" s="1" t="s">
        <v>68</v>
      </c>
    </row>
    <row r="22" spans="1:14" x14ac:dyDescent="0.2">
      <c r="A22" s="33" t="s">
        <v>43</v>
      </c>
      <c r="B22" s="33" t="s">
        <v>44</v>
      </c>
      <c r="C22" s="33" t="s">
        <v>45</v>
      </c>
      <c r="D22" s="33" t="s">
        <v>60</v>
      </c>
      <c r="E22" s="33" t="s">
        <v>46</v>
      </c>
      <c r="F22" s="33" t="s">
        <v>47</v>
      </c>
      <c r="G22" s="33" t="s">
        <v>48</v>
      </c>
      <c r="H22" s="33" t="s">
        <v>61</v>
      </c>
      <c r="I22" s="33" t="s">
        <v>62</v>
      </c>
      <c r="J22" s="33" t="s">
        <v>63</v>
      </c>
      <c r="K22" s="33" t="s">
        <v>64</v>
      </c>
      <c r="L22" s="33" t="s">
        <v>65</v>
      </c>
      <c r="M22" s="33" t="s">
        <v>66</v>
      </c>
      <c r="N22" s="52" t="s">
        <v>67</v>
      </c>
    </row>
    <row r="23" spans="1:14" x14ac:dyDescent="0.2">
      <c r="A23" s="34" t="s">
        <v>2</v>
      </c>
      <c r="B23" s="22">
        <v>7513731</v>
      </c>
      <c r="C23" s="22">
        <v>8255246</v>
      </c>
      <c r="D23" s="22">
        <v>8835343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4">
        <f t="shared" ref="N23:N29" si="2">SUM(B23:M23)</f>
        <v>24604320</v>
      </c>
    </row>
    <row r="24" spans="1:14" x14ac:dyDescent="0.2">
      <c r="A24" s="39" t="s">
        <v>1</v>
      </c>
      <c r="B24" s="18">
        <v>32225</v>
      </c>
      <c r="C24" s="18">
        <v>29777</v>
      </c>
      <c r="D24" s="18">
        <v>36312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5">
        <f t="shared" si="2"/>
        <v>98314</v>
      </c>
    </row>
    <row r="25" spans="1:14" x14ac:dyDescent="0.2">
      <c r="A25" s="34" t="s">
        <v>32</v>
      </c>
      <c r="B25" s="22">
        <v>1233492.6299999999</v>
      </c>
      <c r="C25" s="22">
        <v>1609130.25</v>
      </c>
      <c r="D25" s="22">
        <v>1638867.28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4">
        <f t="shared" si="2"/>
        <v>4481490.16</v>
      </c>
    </row>
    <row r="26" spans="1:14" x14ac:dyDescent="0.2">
      <c r="A26" s="39" t="s">
        <v>20</v>
      </c>
      <c r="B26" s="18">
        <v>365293</v>
      </c>
      <c r="C26" s="18">
        <v>322541</v>
      </c>
      <c r="D26" s="18">
        <v>298372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5">
        <f t="shared" si="2"/>
        <v>986206</v>
      </c>
    </row>
    <row r="27" spans="1:14" x14ac:dyDescent="0.2">
      <c r="A27" s="34" t="s">
        <v>21</v>
      </c>
      <c r="B27" s="22">
        <v>3643300</v>
      </c>
      <c r="C27" s="22">
        <v>4149834</v>
      </c>
      <c r="D27" s="22">
        <v>3479574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4">
        <f t="shared" si="2"/>
        <v>11272708</v>
      </c>
    </row>
    <row r="28" spans="1:14" x14ac:dyDescent="0.2">
      <c r="A28" s="39" t="s">
        <v>3</v>
      </c>
      <c r="B28" s="18">
        <v>79422.500000000015</v>
      </c>
      <c r="C28" s="18">
        <v>56716.3</v>
      </c>
      <c r="D28" s="18">
        <v>83531.7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5">
        <f t="shared" si="2"/>
        <v>219670.5</v>
      </c>
    </row>
    <row r="29" spans="1:14" x14ac:dyDescent="0.2">
      <c r="A29" s="34" t="s">
        <v>29</v>
      </c>
      <c r="B29" s="22">
        <v>83967.489999999991</v>
      </c>
      <c r="C29" s="22">
        <v>83004.859999999986</v>
      </c>
      <c r="D29" s="22">
        <v>110656.28000000003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4">
        <f t="shared" si="2"/>
        <v>277628.63</v>
      </c>
    </row>
    <row r="30" spans="1:14" x14ac:dyDescent="0.2">
      <c r="A30" s="37" t="s">
        <v>0</v>
      </c>
      <c r="B30" s="38">
        <f t="shared" ref="B30:N30" si="3">SUM(B23:B29)</f>
        <v>12951431.619999999</v>
      </c>
      <c r="C30" s="38">
        <f t="shared" si="3"/>
        <v>14506249.41</v>
      </c>
      <c r="D30" s="38">
        <f t="shared" si="3"/>
        <v>14482656.259999998</v>
      </c>
      <c r="E30" s="38">
        <f t="shared" si="3"/>
        <v>0</v>
      </c>
      <c r="F30" s="38">
        <f t="shared" si="3"/>
        <v>0</v>
      </c>
      <c r="G30" s="38">
        <f t="shared" si="3"/>
        <v>0</v>
      </c>
      <c r="H30" s="38">
        <f t="shared" si="3"/>
        <v>0</v>
      </c>
      <c r="I30" s="38">
        <f t="shared" si="3"/>
        <v>0</v>
      </c>
      <c r="J30" s="38">
        <f t="shared" si="3"/>
        <v>0</v>
      </c>
      <c r="K30" s="38">
        <f t="shared" si="3"/>
        <v>0</v>
      </c>
      <c r="L30" s="38">
        <f t="shared" si="3"/>
        <v>0</v>
      </c>
      <c r="M30" s="38">
        <f t="shared" si="3"/>
        <v>0</v>
      </c>
      <c r="N30" s="53">
        <f t="shared" si="3"/>
        <v>41940337.289999999</v>
      </c>
    </row>
    <row r="32" spans="1:14" x14ac:dyDescent="0.2">
      <c r="A32" s="1" t="s">
        <v>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4" x14ac:dyDescent="0.2">
      <c r="A33" s="1" t="s">
        <v>68</v>
      </c>
    </row>
    <row r="34" spans="1:14" x14ac:dyDescent="0.2">
      <c r="A34" s="1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4" x14ac:dyDescent="0.2">
      <c r="A35" s="33" t="s">
        <v>43</v>
      </c>
      <c r="B35" s="33" t="s">
        <v>44</v>
      </c>
      <c r="C35" s="33" t="s">
        <v>45</v>
      </c>
      <c r="D35" s="33" t="s">
        <v>60</v>
      </c>
      <c r="E35" s="33" t="s">
        <v>46</v>
      </c>
      <c r="F35" s="33" t="s">
        <v>47</v>
      </c>
      <c r="G35" s="33" t="s">
        <v>48</v>
      </c>
      <c r="H35" s="33" t="s">
        <v>61</v>
      </c>
      <c r="I35" s="33" t="s">
        <v>62</v>
      </c>
      <c r="J35" s="33" t="s">
        <v>63</v>
      </c>
      <c r="K35" s="33" t="s">
        <v>64</v>
      </c>
      <c r="L35" s="33" t="s">
        <v>65</v>
      </c>
      <c r="M35" s="33" t="s">
        <v>66</v>
      </c>
      <c r="N35" s="52" t="s">
        <v>67</v>
      </c>
    </row>
    <row r="36" spans="1:14" ht="12" customHeight="1" x14ac:dyDescent="0.2">
      <c r="A36" s="56" t="s">
        <v>128</v>
      </c>
      <c r="B36" s="57">
        <f t="shared" ref="B36:N36" si="4">SUM(B37:B43)</f>
        <v>12111205.109090239</v>
      </c>
      <c r="C36" s="57">
        <f t="shared" si="4"/>
        <v>11883265.289296361</v>
      </c>
      <c r="D36" s="57">
        <f t="shared" si="4"/>
        <v>10445917.70541482</v>
      </c>
      <c r="E36" s="57">
        <f t="shared" si="4"/>
        <v>0</v>
      </c>
      <c r="F36" s="57">
        <f t="shared" si="4"/>
        <v>0</v>
      </c>
      <c r="G36" s="57">
        <f t="shared" si="4"/>
        <v>0</v>
      </c>
      <c r="H36" s="57">
        <f t="shared" si="4"/>
        <v>0</v>
      </c>
      <c r="I36" s="57">
        <f t="shared" si="4"/>
        <v>0</v>
      </c>
      <c r="J36" s="57">
        <f t="shared" si="4"/>
        <v>0</v>
      </c>
      <c r="K36" s="57">
        <f t="shared" si="4"/>
        <v>0</v>
      </c>
      <c r="L36" s="57">
        <f t="shared" si="4"/>
        <v>0</v>
      </c>
      <c r="M36" s="57">
        <f t="shared" si="4"/>
        <v>0</v>
      </c>
      <c r="N36" s="59">
        <f t="shared" si="4"/>
        <v>34440388.103801422</v>
      </c>
    </row>
    <row r="37" spans="1:14" ht="12.75" customHeight="1" outlineLevel="1" x14ac:dyDescent="0.2">
      <c r="A37" s="34" t="s">
        <v>7</v>
      </c>
      <c r="B37" s="22">
        <v>12082</v>
      </c>
      <c r="C37" s="22">
        <v>17044</v>
      </c>
      <c r="D37" s="22">
        <v>18652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4">
        <f t="shared" ref="N37:N43" si="5">SUM(B37:M37)</f>
        <v>47778</v>
      </c>
    </row>
    <row r="38" spans="1:14" ht="13.5" customHeight="1" outlineLevel="1" x14ac:dyDescent="0.2">
      <c r="A38" s="39" t="s">
        <v>5</v>
      </c>
      <c r="B38" s="18">
        <v>347067.10909023974</v>
      </c>
      <c r="C38" s="18">
        <v>309816.28929636045</v>
      </c>
      <c r="D38" s="18">
        <v>248743.70541482017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25">
        <f t="shared" si="5"/>
        <v>905627.10380142042</v>
      </c>
    </row>
    <row r="39" spans="1:14" ht="13.5" customHeight="1" outlineLevel="1" x14ac:dyDescent="0.2">
      <c r="A39" s="34" t="s">
        <v>143</v>
      </c>
      <c r="B39" s="22">
        <v>155529</v>
      </c>
      <c r="C39" s="22">
        <v>192897</v>
      </c>
      <c r="D39" s="22">
        <v>244402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4">
        <f t="shared" si="5"/>
        <v>592828</v>
      </c>
    </row>
    <row r="40" spans="1:14" ht="12.75" customHeight="1" outlineLevel="1" x14ac:dyDescent="0.2">
      <c r="A40" s="39" t="s">
        <v>6</v>
      </c>
      <c r="B40" s="18">
        <v>295616</v>
      </c>
      <c r="C40" s="18">
        <v>268563</v>
      </c>
      <c r="D40" s="18">
        <v>192460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25">
        <f t="shared" si="5"/>
        <v>756639</v>
      </c>
    </row>
    <row r="41" spans="1:14" ht="12.75" customHeight="1" outlineLevel="1" x14ac:dyDescent="0.2">
      <c r="A41" s="34" t="s">
        <v>10</v>
      </c>
      <c r="B41" s="22">
        <v>7408917</v>
      </c>
      <c r="C41" s="22">
        <v>7805516</v>
      </c>
      <c r="D41" s="22">
        <v>6476375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4">
        <f t="shared" si="5"/>
        <v>21690808</v>
      </c>
    </row>
    <row r="42" spans="1:14" ht="12.75" customHeight="1" outlineLevel="1" x14ac:dyDescent="0.2">
      <c r="A42" s="39" t="s">
        <v>51</v>
      </c>
      <c r="B42" s="18">
        <v>183331</v>
      </c>
      <c r="C42" s="18">
        <v>139420</v>
      </c>
      <c r="D42" s="18">
        <v>153227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5">
        <f t="shared" si="5"/>
        <v>475978</v>
      </c>
    </row>
    <row r="43" spans="1:14" ht="12.75" customHeight="1" outlineLevel="1" x14ac:dyDescent="0.2">
      <c r="A43" s="34" t="s">
        <v>11</v>
      </c>
      <c r="B43" s="22">
        <v>3708663</v>
      </c>
      <c r="C43" s="22">
        <v>3150009</v>
      </c>
      <c r="D43" s="22">
        <v>3112058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4">
        <f t="shared" si="5"/>
        <v>9970730</v>
      </c>
    </row>
    <row r="44" spans="1:14" x14ac:dyDescent="0.2">
      <c r="A44" s="56" t="s">
        <v>131</v>
      </c>
      <c r="B44" s="57">
        <f>SUM(B45:B45)</f>
        <v>44356</v>
      </c>
      <c r="C44" s="57">
        <f t="shared" ref="C44" si="6">SUM(C45:C45)</f>
        <v>45632</v>
      </c>
      <c r="D44" s="57">
        <f t="shared" ref="D44:N44" si="7">SUM(D45:D45)</f>
        <v>59077</v>
      </c>
      <c r="E44" s="57">
        <f t="shared" si="7"/>
        <v>0</v>
      </c>
      <c r="F44" s="57">
        <f t="shared" si="7"/>
        <v>0</v>
      </c>
      <c r="G44" s="57">
        <f t="shared" si="7"/>
        <v>0</v>
      </c>
      <c r="H44" s="57">
        <f t="shared" si="7"/>
        <v>0</v>
      </c>
      <c r="I44" s="57">
        <f t="shared" si="7"/>
        <v>0</v>
      </c>
      <c r="J44" s="57">
        <f t="shared" si="7"/>
        <v>0</v>
      </c>
      <c r="K44" s="57">
        <f t="shared" si="7"/>
        <v>0</v>
      </c>
      <c r="L44" s="57">
        <f t="shared" si="7"/>
        <v>0</v>
      </c>
      <c r="M44" s="57">
        <f t="shared" si="7"/>
        <v>0</v>
      </c>
      <c r="N44" s="59">
        <f t="shared" si="7"/>
        <v>149065</v>
      </c>
    </row>
    <row r="45" spans="1:14" ht="12.75" customHeight="1" outlineLevel="1" x14ac:dyDescent="0.2">
      <c r="A45" s="36" t="s">
        <v>8</v>
      </c>
      <c r="B45" s="22">
        <v>44356</v>
      </c>
      <c r="C45" s="22">
        <v>45632</v>
      </c>
      <c r="D45" s="22">
        <v>59077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4">
        <f t="shared" ref="N45" si="8">SUM(B45:M45)</f>
        <v>149065</v>
      </c>
    </row>
    <row r="46" spans="1:14" ht="25.5" x14ac:dyDescent="0.2">
      <c r="A46" s="56" t="s">
        <v>133</v>
      </c>
      <c r="B46" s="58">
        <f t="shared" ref="B46:N46" si="9">SUM(B47:B57)</f>
        <v>1755995.0999999999</v>
      </c>
      <c r="C46" s="58">
        <f t="shared" si="9"/>
        <v>1860784.11</v>
      </c>
      <c r="D46" s="58">
        <f t="shared" si="9"/>
        <v>2339243.85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60">
        <f t="shared" si="9"/>
        <v>5927342.4100000001</v>
      </c>
    </row>
    <row r="47" spans="1:14" outlineLevel="1" x14ac:dyDescent="0.2">
      <c r="A47" s="34" t="s">
        <v>85</v>
      </c>
      <c r="B47" s="22">
        <v>20623</v>
      </c>
      <c r="C47" s="22">
        <v>3390</v>
      </c>
      <c r="D47" s="22">
        <v>144796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4">
        <f t="shared" ref="N47:N57" si="10">SUM(B47:M47)</f>
        <v>168809</v>
      </c>
    </row>
    <row r="48" spans="1:14" outlineLevel="1" x14ac:dyDescent="0.2">
      <c r="A48" s="39" t="s">
        <v>24</v>
      </c>
      <c r="B48" s="18">
        <v>97030</v>
      </c>
      <c r="C48" s="18">
        <v>87400</v>
      </c>
      <c r="D48" s="18">
        <v>113485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25">
        <f t="shared" si="10"/>
        <v>297915</v>
      </c>
    </row>
    <row r="49" spans="1:14" outlineLevel="1" x14ac:dyDescent="0.2">
      <c r="A49" s="34" t="s">
        <v>22</v>
      </c>
      <c r="B49" s="22">
        <v>241387</v>
      </c>
      <c r="C49" s="22">
        <v>264075</v>
      </c>
      <c r="D49" s="22">
        <v>355505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4">
        <f t="shared" si="10"/>
        <v>860967</v>
      </c>
    </row>
    <row r="50" spans="1:14" outlineLevel="1" x14ac:dyDescent="0.2">
      <c r="A50" s="39" t="s">
        <v>35</v>
      </c>
      <c r="B50" s="18">
        <v>347723</v>
      </c>
      <c r="C50" s="18">
        <v>292852</v>
      </c>
      <c r="D50" s="18">
        <v>314937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25">
        <f t="shared" si="10"/>
        <v>955512</v>
      </c>
    </row>
    <row r="51" spans="1:14" outlineLevel="1" x14ac:dyDescent="0.2">
      <c r="A51" s="34" t="s">
        <v>23</v>
      </c>
      <c r="B51" s="22">
        <v>7894</v>
      </c>
      <c r="C51" s="22">
        <v>8005</v>
      </c>
      <c r="D51" s="22">
        <v>6083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4">
        <f t="shared" si="10"/>
        <v>21982</v>
      </c>
    </row>
    <row r="52" spans="1:14" outlineLevel="1" x14ac:dyDescent="0.2">
      <c r="A52" s="39" t="s">
        <v>144</v>
      </c>
      <c r="B52" s="18">
        <v>536999</v>
      </c>
      <c r="C52" s="18">
        <v>605342</v>
      </c>
      <c r="D52" s="18">
        <v>665323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5">
        <f t="shared" si="10"/>
        <v>1807664</v>
      </c>
    </row>
    <row r="53" spans="1:14" ht="12" customHeight="1" outlineLevel="1" x14ac:dyDescent="0.2">
      <c r="A53" s="34" t="s">
        <v>14</v>
      </c>
      <c r="B53" s="22">
        <v>18928</v>
      </c>
      <c r="C53" s="22">
        <v>28763</v>
      </c>
      <c r="D53" s="22">
        <v>18928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4">
        <f t="shared" si="10"/>
        <v>66619</v>
      </c>
    </row>
    <row r="54" spans="1:14" outlineLevel="1" x14ac:dyDescent="0.2">
      <c r="A54" s="39" t="s">
        <v>26</v>
      </c>
      <c r="B54" s="18">
        <v>8272</v>
      </c>
      <c r="C54" s="18">
        <v>15985</v>
      </c>
      <c r="D54" s="18">
        <v>13834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25">
        <f t="shared" si="10"/>
        <v>38091</v>
      </c>
    </row>
    <row r="55" spans="1:14" outlineLevel="1" x14ac:dyDescent="0.2">
      <c r="A55" s="34" t="s">
        <v>42</v>
      </c>
      <c r="B55" s="22">
        <v>457619</v>
      </c>
      <c r="C55" s="22">
        <v>532524</v>
      </c>
      <c r="D55" s="22">
        <v>686682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4">
        <f t="shared" ref="N55" si="11">SUM(B55:M55)</f>
        <v>1676825</v>
      </c>
    </row>
    <row r="56" spans="1:14" outlineLevel="1" x14ac:dyDescent="0.2">
      <c r="A56" s="39" t="s">
        <v>109</v>
      </c>
      <c r="B56" s="18">
        <v>11004.7</v>
      </c>
      <c r="C56" s="18">
        <v>13473.8</v>
      </c>
      <c r="D56" s="18">
        <v>15206.850000000002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25">
        <v>11004.7</v>
      </c>
    </row>
    <row r="57" spans="1:14" outlineLevel="1" x14ac:dyDescent="0.2">
      <c r="A57" s="34" t="s">
        <v>153</v>
      </c>
      <c r="B57" s="22">
        <v>8515.4</v>
      </c>
      <c r="C57" s="22">
        <v>8974.31</v>
      </c>
      <c r="D57" s="22">
        <v>4464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4">
        <f t="shared" si="10"/>
        <v>21953.71</v>
      </c>
    </row>
    <row r="58" spans="1:14" x14ac:dyDescent="0.2">
      <c r="A58" s="56" t="s">
        <v>129</v>
      </c>
      <c r="B58" s="57">
        <f t="shared" ref="B58:N58" si="12">SUM(B59:B74)</f>
        <v>14160485.470000001</v>
      </c>
      <c r="C58" s="57">
        <f t="shared" si="12"/>
        <v>13963747.59</v>
      </c>
      <c r="D58" s="57">
        <f t="shared" si="12"/>
        <v>13804801.011999998</v>
      </c>
      <c r="E58" s="57">
        <f t="shared" si="12"/>
        <v>0</v>
      </c>
      <c r="F58" s="57">
        <f t="shared" si="12"/>
        <v>0</v>
      </c>
      <c r="G58" s="57">
        <f t="shared" si="12"/>
        <v>0</v>
      </c>
      <c r="H58" s="57">
        <f t="shared" si="12"/>
        <v>0</v>
      </c>
      <c r="I58" s="57">
        <f t="shared" si="12"/>
        <v>0</v>
      </c>
      <c r="J58" s="57">
        <f t="shared" si="12"/>
        <v>0</v>
      </c>
      <c r="K58" s="57">
        <f t="shared" si="12"/>
        <v>0</v>
      </c>
      <c r="L58" s="57">
        <f t="shared" si="12"/>
        <v>0</v>
      </c>
      <c r="M58" s="57">
        <f t="shared" si="12"/>
        <v>0</v>
      </c>
      <c r="N58" s="59">
        <f t="shared" si="12"/>
        <v>41929034.071999997</v>
      </c>
    </row>
    <row r="59" spans="1:14" outlineLevel="1" x14ac:dyDescent="0.2">
      <c r="A59" s="34" t="s">
        <v>147</v>
      </c>
      <c r="B59" s="22">
        <v>68444</v>
      </c>
      <c r="C59" s="22">
        <v>149050</v>
      </c>
      <c r="D59" s="22">
        <v>199178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4">
        <f t="shared" ref="N59:N74" si="13">SUM(B59:M59)</f>
        <v>416672</v>
      </c>
    </row>
    <row r="60" spans="1:14" outlineLevel="1" x14ac:dyDescent="0.2">
      <c r="A60" s="39" t="s">
        <v>37</v>
      </c>
      <c r="B60" s="18">
        <v>1405654</v>
      </c>
      <c r="C60" s="18">
        <v>2152274</v>
      </c>
      <c r="D60" s="18">
        <v>1517755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25">
        <f t="shared" ref="N60:N61" si="14">SUM(B60:M60)</f>
        <v>5075683</v>
      </c>
    </row>
    <row r="61" spans="1:14" outlineLevel="1" x14ac:dyDescent="0.2">
      <c r="A61" s="34" t="s">
        <v>159</v>
      </c>
      <c r="B61" s="22">
        <v>54698</v>
      </c>
      <c r="C61" s="22">
        <v>58408</v>
      </c>
      <c r="D61" s="22">
        <v>74913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4">
        <f t="shared" si="14"/>
        <v>188019</v>
      </c>
    </row>
    <row r="62" spans="1:14" outlineLevel="1" x14ac:dyDescent="0.2">
      <c r="A62" s="39" t="s">
        <v>15</v>
      </c>
      <c r="B62" s="18">
        <v>241803</v>
      </c>
      <c r="C62" s="18">
        <v>216419</v>
      </c>
      <c r="D62" s="18">
        <v>188963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25">
        <f t="shared" si="13"/>
        <v>647185</v>
      </c>
    </row>
    <row r="63" spans="1:14" outlineLevel="1" x14ac:dyDescent="0.2">
      <c r="A63" s="34" t="s">
        <v>13</v>
      </c>
      <c r="B63" s="22">
        <v>5371845.1000000006</v>
      </c>
      <c r="C63" s="22">
        <v>4186659.3000000003</v>
      </c>
      <c r="D63" s="22">
        <v>5837964.0119999992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4">
        <f t="shared" si="13"/>
        <v>15396468.412</v>
      </c>
    </row>
    <row r="64" spans="1:14" outlineLevel="1" x14ac:dyDescent="0.2">
      <c r="A64" s="39" t="s">
        <v>154</v>
      </c>
      <c r="B64" s="18">
        <v>225083</v>
      </c>
      <c r="C64" s="18">
        <v>452818</v>
      </c>
      <c r="D64" s="18">
        <v>424452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25">
        <f t="shared" ref="N64:N65" si="15">SUM(B64:M64)</f>
        <v>1102353</v>
      </c>
    </row>
    <row r="65" spans="1:14" outlineLevel="1" x14ac:dyDescent="0.2">
      <c r="A65" s="34" t="s">
        <v>160</v>
      </c>
      <c r="B65" s="22">
        <v>108778</v>
      </c>
      <c r="C65" s="22">
        <v>131745</v>
      </c>
      <c r="D65" s="22">
        <v>191981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4">
        <f t="shared" si="15"/>
        <v>432504</v>
      </c>
    </row>
    <row r="66" spans="1:14" outlineLevel="1" x14ac:dyDescent="0.2">
      <c r="A66" s="39" t="s">
        <v>148</v>
      </c>
      <c r="B66" s="18">
        <v>23038</v>
      </c>
      <c r="C66" s="18">
        <v>51147</v>
      </c>
      <c r="D66" s="18">
        <v>77478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25">
        <f t="shared" si="13"/>
        <v>151663</v>
      </c>
    </row>
    <row r="67" spans="1:14" outlineLevel="1" x14ac:dyDescent="0.2">
      <c r="A67" s="34" t="s">
        <v>36</v>
      </c>
      <c r="B67" s="22">
        <v>1295935</v>
      </c>
      <c r="C67" s="22">
        <v>1594500</v>
      </c>
      <c r="D67" s="22">
        <v>1757593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4">
        <f t="shared" si="13"/>
        <v>4648028</v>
      </c>
    </row>
    <row r="68" spans="1:14" outlineLevel="1" x14ac:dyDescent="0.2">
      <c r="A68" s="39" t="s">
        <v>25</v>
      </c>
      <c r="B68" s="18">
        <v>545228</v>
      </c>
      <c r="C68" s="18">
        <v>515653</v>
      </c>
      <c r="D68" s="18">
        <v>547439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25">
        <f t="shared" si="13"/>
        <v>1608320</v>
      </c>
    </row>
    <row r="69" spans="1:14" outlineLevel="1" x14ac:dyDescent="0.2">
      <c r="A69" s="34" t="s">
        <v>38</v>
      </c>
      <c r="B69" s="22">
        <v>728270</v>
      </c>
      <c r="C69" s="22">
        <v>684972</v>
      </c>
      <c r="D69" s="22">
        <v>820870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4">
        <f t="shared" si="13"/>
        <v>2234112</v>
      </c>
    </row>
    <row r="70" spans="1:14" outlineLevel="1" x14ac:dyDescent="0.2">
      <c r="A70" s="39" t="s">
        <v>52</v>
      </c>
      <c r="B70" s="18">
        <v>2273901</v>
      </c>
      <c r="C70" s="18">
        <v>2055137</v>
      </c>
      <c r="D70" s="18">
        <v>1777235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25">
        <f t="shared" si="13"/>
        <v>6106273</v>
      </c>
    </row>
    <row r="71" spans="1:14" outlineLevel="1" x14ac:dyDescent="0.2">
      <c r="A71" s="34" t="s">
        <v>145</v>
      </c>
      <c r="B71" s="22">
        <v>14628</v>
      </c>
      <c r="C71" s="22">
        <v>26701</v>
      </c>
      <c r="D71" s="22">
        <v>40381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4">
        <f t="shared" si="13"/>
        <v>81710</v>
      </c>
    </row>
    <row r="72" spans="1:14" outlineLevel="1" x14ac:dyDescent="0.2">
      <c r="A72" s="39" t="s">
        <v>149</v>
      </c>
      <c r="B72" s="18">
        <v>123457</v>
      </c>
      <c r="C72" s="18">
        <v>190971</v>
      </c>
      <c r="D72" s="18">
        <v>267280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25">
        <f t="shared" si="13"/>
        <v>581708</v>
      </c>
    </row>
    <row r="73" spans="1:14" outlineLevel="1" x14ac:dyDescent="0.2">
      <c r="A73" s="34" t="s">
        <v>118</v>
      </c>
      <c r="B73" s="22">
        <v>1626747.3699999996</v>
      </c>
      <c r="C73" s="22">
        <v>1463476.29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4">
        <f t="shared" ref="N73" si="16">SUM(B73:M73)</f>
        <v>3090223.6599999997</v>
      </c>
    </row>
    <row r="74" spans="1:14" outlineLevel="1" x14ac:dyDescent="0.2">
      <c r="A74" s="39" t="s">
        <v>151</v>
      </c>
      <c r="B74" s="18">
        <v>52976</v>
      </c>
      <c r="C74" s="18">
        <v>33817</v>
      </c>
      <c r="D74" s="18">
        <v>81319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25">
        <f t="shared" si="13"/>
        <v>168112</v>
      </c>
    </row>
    <row r="75" spans="1:14" x14ac:dyDescent="0.2">
      <c r="A75" s="56" t="s">
        <v>132</v>
      </c>
      <c r="B75" s="57">
        <f t="shared" ref="B75:N75" si="17">SUM(B76:B81)</f>
        <v>12601327.129999999</v>
      </c>
      <c r="C75" s="57">
        <f t="shared" si="17"/>
        <v>12004929.049999999</v>
      </c>
      <c r="D75" s="57">
        <f t="shared" si="17"/>
        <v>13886640.619999999</v>
      </c>
      <c r="E75" s="57">
        <f t="shared" si="17"/>
        <v>0</v>
      </c>
      <c r="F75" s="57">
        <f t="shared" si="17"/>
        <v>0</v>
      </c>
      <c r="G75" s="57">
        <f t="shared" si="17"/>
        <v>0</v>
      </c>
      <c r="H75" s="57">
        <f t="shared" si="17"/>
        <v>0</v>
      </c>
      <c r="I75" s="57">
        <f t="shared" si="17"/>
        <v>0</v>
      </c>
      <c r="J75" s="57">
        <f t="shared" si="17"/>
        <v>0</v>
      </c>
      <c r="K75" s="57">
        <f t="shared" si="17"/>
        <v>0</v>
      </c>
      <c r="L75" s="57">
        <f t="shared" si="17"/>
        <v>0</v>
      </c>
      <c r="M75" s="57">
        <f t="shared" si="17"/>
        <v>0</v>
      </c>
      <c r="N75" s="59">
        <f t="shared" si="17"/>
        <v>38492896.799999997</v>
      </c>
    </row>
    <row r="76" spans="1:14" outlineLevel="1" x14ac:dyDescent="0.2">
      <c r="A76" s="34" t="s">
        <v>108</v>
      </c>
      <c r="B76" s="22">
        <v>386206</v>
      </c>
      <c r="C76" s="22">
        <v>421053</v>
      </c>
      <c r="D76" s="22">
        <v>449067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4">
        <f t="shared" ref="N76:N81" si="18">SUM(B76:M76)</f>
        <v>1256326</v>
      </c>
    </row>
    <row r="77" spans="1:14" outlineLevel="1" x14ac:dyDescent="0.2">
      <c r="A77" s="39" t="s">
        <v>163</v>
      </c>
      <c r="B77" s="18">
        <v>4365877.1000000006</v>
      </c>
      <c r="C77" s="18">
        <v>3880520.1</v>
      </c>
      <c r="D77" s="18">
        <v>4594601.2999999989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25">
        <f t="shared" si="18"/>
        <v>12840998.5</v>
      </c>
    </row>
    <row r="78" spans="1:14" outlineLevel="1" x14ac:dyDescent="0.2">
      <c r="A78" s="34" t="s">
        <v>174</v>
      </c>
      <c r="B78" s="22">
        <v>2595093</v>
      </c>
      <c r="C78" s="22">
        <v>2628332</v>
      </c>
      <c r="D78" s="22">
        <v>3046793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4">
        <f t="shared" si="18"/>
        <v>8270218</v>
      </c>
    </row>
    <row r="79" spans="1:14" outlineLevel="1" x14ac:dyDescent="0.2">
      <c r="A79" s="39" t="s">
        <v>57</v>
      </c>
      <c r="B79" s="18">
        <v>1774202.0099999995</v>
      </c>
      <c r="C79" s="18">
        <v>1931556.7500000007</v>
      </c>
      <c r="D79" s="18">
        <v>2223364.3200000003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25">
        <f t="shared" si="18"/>
        <v>5929123.0800000001</v>
      </c>
    </row>
    <row r="80" spans="1:14" outlineLevel="1" x14ac:dyDescent="0.2">
      <c r="A80" s="34" t="s">
        <v>107</v>
      </c>
      <c r="B80" s="22">
        <v>481942.99000000005</v>
      </c>
      <c r="C80" s="22">
        <v>461187.20000000013</v>
      </c>
      <c r="D80" s="22">
        <v>525446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4">
        <f t="shared" si="18"/>
        <v>1468576.1900000002</v>
      </c>
    </row>
    <row r="81" spans="1:14" outlineLevel="1" x14ac:dyDescent="0.2">
      <c r="A81" s="39" t="s">
        <v>56</v>
      </c>
      <c r="B81" s="18">
        <v>2998006.0300000003</v>
      </c>
      <c r="C81" s="18">
        <v>2682280</v>
      </c>
      <c r="D81" s="18">
        <v>3047369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25">
        <f t="shared" si="18"/>
        <v>8727655.0300000012</v>
      </c>
    </row>
    <row r="82" spans="1:14" x14ac:dyDescent="0.2">
      <c r="A82" s="56" t="s">
        <v>157</v>
      </c>
      <c r="B82" s="57">
        <f>SUM(B83)</f>
        <v>680318</v>
      </c>
      <c r="C82" s="57">
        <f t="shared" ref="C82:N82" si="19">SUM(C83)</f>
        <v>664821</v>
      </c>
      <c r="D82" s="57">
        <f t="shared" si="19"/>
        <v>794280</v>
      </c>
      <c r="E82" s="57">
        <f t="shared" si="19"/>
        <v>0</v>
      </c>
      <c r="F82" s="57">
        <f t="shared" si="19"/>
        <v>0</v>
      </c>
      <c r="G82" s="57">
        <f t="shared" si="19"/>
        <v>0</v>
      </c>
      <c r="H82" s="57">
        <f t="shared" si="19"/>
        <v>0</v>
      </c>
      <c r="I82" s="57">
        <f t="shared" si="19"/>
        <v>0</v>
      </c>
      <c r="J82" s="57">
        <f t="shared" si="19"/>
        <v>0</v>
      </c>
      <c r="K82" s="57">
        <f t="shared" si="19"/>
        <v>0</v>
      </c>
      <c r="L82" s="57">
        <f t="shared" si="19"/>
        <v>0</v>
      </c>
      <c r="M82" s="57">
        <f t="shared" si="19"/>
        <v>0</v>
      </c>
      <c r="N82" s="59">
        <f t="shared" si="19"/>
        <v>2139419</v>
      </c>
    </row>
    <row r="83" spans="1:14" outlineLevel="1" x14ac:dyDescent="0.2">
      <c r="A83" s="36" t="s">
        <v>156</v>
      </c>
      <c r="B83" s="22">
        <v>680318</v>
      </c>
      <c r="C83" s="22">
        <v>664821</v>
      </c>
      <c r="D83" s="22">
        <v>794280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4">
        <f t="shared" ref="N83" si="20">SUM(B83:M83)</f>
        <v>2139419</v>
      </c>
    </row>
    <row r="84" spans="1:14" x14ac:dyDescent="0.2">
      <c r="A84" s="37" t="s">
        <v>0</v>
      </c>
      <c r="B84" s="38">
        <f t="shared" ref="B84:N84" si="21">B36+B44+B46+B58+B75+B82</f>
        <v>41353686.809090242</v>
      </c>
      <c r="C84" s="38">
        <f t="shared" si="21"/>
        <v>40423179.039296359</v>
      </c>
      <c r="D84" s="38">
        <f t="shared" si="21"/>
        <v>41329960.187414818</v>
      </c>
      <c r="E84" s="38">
        <f t="shared" si="21"/>
        <v>0</v>
      </c>
      <c r="F84" s="38">
        <f t="shared" si="21"/>
        <v>0</v>
      </c>
      <c r="G84" s="38">
        <f t="shared" si="21"/>
        <v>0</v>
      </c>
      <c r="H84" s="38">
        <f t="shared" si="21"/>
        <v>0</v>
      </c>
      <c r="I84" s="38">
        <f t="shared" si="21"/>
        <v>0</v>
      </c>
      <c r="J84" s="38">
        <f t="shared" si="21"/>
        <v>0</v>
      </c>
      <c r="K84" s="38">
        <f t="shared" si="21"/>
        <v>0</v>
      </c>
      <c r="L84" s="38">
        <f t="shared" si="21"/>
        <v>0</v>
      </c>
      <c r="M84" s="38">
        <f t="shared" si="21"/>
        <v>0</v>
      </c>
      <c r="N84" s="53">
        <f t="shared" si="21"/>
        <v>123078145.38580142</v>
      </c>
    </row>
    <row r="86" spans="1:14" x14ac:dyDescent="0.2">
      <c r="A86" s="7" t="s">
        <v>171</v>
      </c>
    </row>
  </sheetData>
  <pageMargins left="0.75" right="0.75" top="1" bottom="1" header="0" footer="0"/>
  <pageSetup scale="4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A132-7836-4680-AE61-1D7563AD2158}">
  <dimension ref="A1:I261"/>
  <sheetViews>
    <sheetView showGridLines="0" zoomScale="80" zoomScaleNormal="80"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1" max="1" width="47.140625" customWidth="1"/>
    <col min="2" max="2" width="27.42578125" customWidth="1"/>
    <col min="3" max="3" width="24.28515625" bestFit="1" customWidth="1"/>
    <col min="4" max="4" width="20.85546875" style="9" customWidth="1"/>
    <col min="5" max="5" width="16.7109375" style="9" customWidth="1"/>
    <col min="6" max="6" width="19.28515625" style="9" customWidth="1"/>
    <col min="7" max="7" width="27.42578125" style="9" customWidth="1"/>
    <col min="8" max="8" width="30.140625" style="9" customWidth="1"/>
    <col min="9" max="9" width="15.85546875" customWidth="1"/>
  </cols>
  <sheetData>
    <row r="1" spans="1:9" ht="15.75" x14ac:dyDescent="0.25">
      <c r="E1" s="10"/>
      <c r="F1" s="10"/>
      <c r="G1" s="10"/>
      <c r="H1" s="10"/>
      <c r="I1" s="5">
        <v>2024</v>
      </c>
    </row>
    <row r="2" spans="1:9" ht="15.75" x14ac:dyDescent="0.25">
      <c r="D2" s="5" t="s">
        <v>58</v>
      </c>
      <c r="F2" s="11"/>
      <c r="G2" s="11"/>
      <c r="H2" s="11"/>
      <c r="I2" s="1"/>
    </row>
    <row r="3" spans="1:9" ht="15" x14ac:dyDescent="0.25">
      <c r="D3" s="1" t="s">
        <v>78</v>
      </c>
      <c r="F3" s="12"/>
      <c r="G3" s="12"/>
      <c r="H3" s="12"/>
      <c r="I3" s="4"/>
    </row>
    <row r="4" spans="1:9" x14ac:dyDescent="0.2">
      <c r="E4" s="11"/>
      <c r="F4" s="11"/>
      <c r="G4" s="11"/>
      <c r="H4" s="11"/>
      <c r="I4" s="1"/>
    </row>
    <row r="5" spans="1:9" x14ac:dyDescent="0.2">
      <c r="D5"/>
    </row>
    <row r="6" spans="1:9" x14ac:dyDescent="0.2">
      <c r="A6" s="1" t="s">
        <v>134</v>
      </c>
      <c r="D6"/>
    </row>
    <row r="7" spans="1:9" x14ac:dyDescent="0.2">
      <c r="A7" s="1" t="s">
        <v>73</v>
      </c>
      <c r="D7"/>
    </row>
    <row r="8" spans="1:9" x14ac:dyDescent="0.2">
      <c r="D8"/>
    </row>
    <row r="9" spans="1:9" s="2" customFormat="1" ht="27" customHeight="1" x14ac:dyDescent="0.2">
      <c r="A9" s="13" t="s">
        <v>43</v>
      </c>
      <c r="B9" s="13" t="s">
        <v>74</v>
      </c>
      <c r="C9" s="13" t="s">
        <v>75</v>
      </c>
      <c r="D9" s="63" t="s">
        <v>76</v>
      </c>
      <c r="E9" s="63" t="s">
        <v>77</v>
      </c>
      <c r="F9" s="63" t="s">
        <v>79</v>
      </c>
      <c r="G9" s="63" t="s">
        <v>82</v>
      </c>
      <c r="H9" s="63" t="s">
        <v>80</v>
      </c>
      <c r="I9" s="13" t="s">
        <v>83</v>
      </c>
    </row>
    <row r="10" spans="1:9" x14ac:dyDescent="0.2">
      <c r="A10" s="73" t="s">
        <v>54</v>
      </c>
      <c r="B10" t="s">
        <v>86</v>
      </c>
      <c r="C10" s="3" t="s">
        <v>91</v>
      </c>
      <c r="D10" s="74">
        <v>31.249999999999996</v>
      </c>
      <c r="E10" s="75">
        <v>1</v>
      </c>
      <c r="F10" s="75">
        <v>22163</v>
      </c>
      <c r="G10" s="75">
        <v>0</v>
      </c>
      <c r="H10" s="75">
        <v>12963</v>
      </c>
      <c r="I10" s="3" t="s">
        <v>110</v>
      </c>
    </row>
    <row r="11" spans="1:9" x14ac:dyDescent="0.2">
      <c r="A11" s="61" t="s">
        <v>121</v>
      </c>
      <c r="B11" s="39" t="s">
        <v>86</v>
      </c>
      <c r="C11" s="62" t="s">
        <v>91</v>
      </c>
      <c r="D11" s="71">
        <v>12555.716666666651</v>
      </c>
      <c r="E11" s="72">
        <v>2062</v>
      </c>
      <c r="F11" s="72">
        <v>7292552</v>
      </c>
      <c r="G11" s="72">
        <v>0</v>
      </c>
      <c r="H11" s="72">
        <v>6245002</v>
      </c>
      <c r="I11" s="62" t="s">
        <v>110</v>
      </c>
    </row>
    <row r="12" spans="1:9" x14ac:dyDescent="0.2">
      <c r="A12" s="73" t="s">
        <v>1</v>
      </c>
      <c r="B12" t="s">
        <v>86</v>
      </c>
      <c r="C12" s="3" t="s">
        <v>91</v>
      </c>
      <c r="D12" s="74">
        <v>7667.9833333333208</v>
      </c>
      <c r="E12" s="75">
        <v>1127</v>
      </c>
      <c r="F12" s="75">
        <v>4062776</v>
      </c>
      <c r="G12" s="75">
        <v>0</v>
      </c>
      <c r="H12" s="75">
        <v>3043362</v>
      </c>
      <c r="I12" s="3" t="s">
        <v>110</v>
      </c>
    </row>
    <row r="13" spans="1:9" x14ac:dyDescent="0.2">
      <c r="A13" s="61" t="s">
        <v>141</v>
      </c>
      <c r="B13" s="39" t="s">
        <v>86</v>
      </c>
      <c r="C13" s="62" t="s">
        <v>91</v>
      </c>
      <c r="D13" s="71">
        <v>21.583333333333332</v>
      </c>
      <c r="E13" s="72">
        <v>0</v>
      </c>
      <c r="F13" s="72">
        <v>0</v>
      </c>
      <c r="G13" s="72">
        <v>0</v>
      </c>
      <c r="H13" s="72">
        <v>9597</v>
      </c>
      <c r="I13" s="62" t="s">
        <v>110</v>
      </c>
    </row>
    <row r="14" spans="1:9" x14ac:dyDescent="0.2">
      <c r="A14" s="73" t="s">
        <v>172</v>
      </c>
      <c r="B14" t="s">
        <v>86</v>
      </c>
      <c r="C14" s="3" t="s">
        <v>91</v>
      </c>
      <c r="D14" s="74">
        <v>734.83333333333348</v>
      </c>
      <c r="E14" s="75">
        <v>0</v>
      </c>
      <c r="F14" s="75">
        <v>9260</v>
      </c>
      <c r="G14" s="75">
        <v>0</v>
      </c>
      <c r="H14" s="75">
        <v>163072</v>
      </c>
      <c r="I14" s="3" t="s">
        <v>110</v>
      </c>
    </row>
    <row r="15" spans="1:9" x14ac:dyDescent="0.2">
      <c r="A15" s="61" t="s">
        <v>20</v>
      </c>
      <c r="B15" s="39" t="s">
        <v>86</v>
      </c>
      <c r="C15" s="62" t="s">
        <v>91</v>
      </c>
      <c r="D15" s="71">
        <v>626.41666666666697</v>
      </c>
      <c r="E15" s="72">
        <v>0</v>
      </c>
      <c r="F15" s="72">
        <v>0</v>
      </c>
      <c r="G15" s="72">
        <v>0</v>
      </c>
      <c r="H15" s="72">
        <v>296526</v>
      </c>
      <c r="I15" s="62" t="s">
        <v>110</v>
      </c>
    </row>
    <row r="16" spans="1:9" x14ac:dyDescent="0.2">
      <c r="A16" s="73" t="s">
        <v>4</v>
      </c>
      <c r="B16" t="s">
        <v>86</v>
      </c>
      <c r="C16" s="3" t="s">
        <v>91</v>
      </c>
      <c r="D16" s="74">
        <v>243</v>
      </c>
      <c r="E16" s="75">
        <v>0</v>
      </c>
      <c r="F16" s="75">
        <v>0</v>
      </c>
      <c r="G16" s="75">
        <v>0</v>
      </c>
      <c r="H16" s="75">
        <v>153430</v>
      </c>
      <c r="I16" s="3" t="s">
        <v>110</v>
      </c>
    </row>
    <row r="17" spans="1:9" x14ac:dyDescent="0.2">
      <c r="A17" s="61" t="s">
        <v>142</v>
      </c>
      <c r="B17" s="39" t="s">
        <v>86</v>
      </c>
      <c r="C17" s="62" t="s">
        <v>91</v>
      </c>
      <c r="D17" s="71">
        <v>22.833333333333336</v>
      </c>
      <c r="E17" s="72">
        <v>0</v>
      </c>
      <c r="F17" s="72">
        <v>0</v>
      </c>
      <c r="G17" s="72">
        <v>0</v>
      </c>
      <c r="H17" s="72">
        <v>6855</v>
      </c>
      <c r="I17" s="62" t="s">
        <v>110</v>
      </c>
    </row>
    <row r="18" spans="1:9" x14ac:dyDescent="0.2">
      <c r="A18" s="73" t="s">
        <v>176</v>
      </c>
      <c r="B18" t="s">
        <v>86</v>
      </c>
      <c r="C18" s="3" t="s">
        <v>91</v>
      </c>
      <c r="D18" s="74">
        <v>256.7999999999999</v>
      </c>
      <c r="E18" s="75">
        <v>0</v>
      </c>
      <c r="F18" s="75">
        <v>105704</v>
      </c>
      <c r="G18" s="75">
        <v>0</v>
      </c>
      <c r="H18" s="75">
        <v>172116</v>
      </c>
      <c r="I18" s="3" t="s">
        <v>110</v>
      </c>
    </row>
    <row r="19" spans="1:9" x14ac:dyDescent="0.2">
      <c r="A19" s="61" t="s">
        <v>53</v>
      </c>
      <c r="B19" s="39" t="s">
        <v>86</v>
      </c>
      <c r="C19" s="62" t="s">
        <v>91</v>
      </c>
      <c r="D19" s="71">
        <v>524.11666666666667</v>
      </c>
      <c r="E19" s="72">
        <v>0</v>
      </c>
      <c r="F19" s="72">
        <v>310600</v>
      </c>
      <c r="G19" s="72">
        <v>0</v>
      </c>
      <c r="H19" s="72">
        <v>241810</v>
      </c>
      <c r="I19" s="62" t="s">
        <v>110</v>
      </c>
    </row>
    <row r="20" spans="1:9" x14ac:dyDescent="0.2">
      <c r="A20" s="73" t="s">
        <v>3</v>
      </c>
      <c r="B20" t="s">
        <v>86</v>
      </c>
      <c r="C20" s="3" t="s">
        <v>91</v>
      </c>
      <c r="D20" s="74">
        <v>17138.466666666714</v>
      </c>
      <c r="E20" s="75">
        <v>0</v>
      </c>
      <c r="F20" s="75">
        <v>9721490</v>
      </c>
      <c r="G20" s="75">
        <v>0</v>
      </c>
      <c r="H20" s="75">
        <v>11727312</v>
      </c>
      <c r="I20" s="3" t="s">
        <v>110</v>
      </c>
    </row>
    <row r="21" spans="1:9" x14ac:dyDescent="0.2">
      <c r="A21" s="61" t="s">
        <v>177</v>
      </c>
      <c r="B21" s="39" t="s">
        <v>86</v>
      </c>
      <c r="C21" s="62" t="s">
        <v>91</v>
      </c>
      <c r="D21" s="71">
        <v>19459.783333333362</v>
      </c>
      <c r="E21" s="72">
        <v>0</v>
      </c>
      <c r="F21" s="72">
        <v>13560767.592700001</v>
      </c>
      <c r="G21" s="72">
        <v>0</v>
      </c>
      <c r="H21" s="72">
        <v>13730090</v>
      </c>
      <c r="I21" s="62" t="s">
        <v>110</v>
      </c>
    </row>
    <row r="22" spans="1:9" x14ac:dyDescent="0.2">
      <c r="A22" s="73" t="s">
        <v>121</v>
      </c>
      <c r="B22" t="s">
        <v>86</v>
      </c>
      <c r="C22" s="3" t="s">
        <v>92</v>
      </c>
      <c r="D22" s="74">
        <v>22033.333333333278</v>
      </c>
      <c r="E22" s="75">
        <v>18026</v>
      </c>
      <c r="F22" s="75">
        <v>10159697</v>
      </c>
      <c r="G22" s="75">
        <v>0</v>
      </c>
      <c r="H22" s="75">
        <v>14750223</v>
      </c>
      <c r="I22" s="3" t="s">
        <v>110</v>
      </c>
    </row>
    <row r="23" spans="1:9" x14ac:dyDescent="0.2">
      <c r="A23" s="61" t="s">
        <v>1</v>
      </c>
      <c r="B23" s="39" t="s">
        <v>86</v>
      </c>
      <c r="C23" s="62" t="s">
        <v>92</v>
      </c>
      <c r="D23" s="71">
        <v>2500.6833333333352</v>
      </c>
      <c r="E23" s="72">
        <v>3</v>
      </c>
      <c r="F23" s="72">
        <v>907618</v>
      </c>
      <c r="G23" s="72">
        <v>0</v>
      </c>
      <c r="H23" s="72">
        <v>1407061</v>
      </c>
      <c r="I23" s="62" t="s">
        <v>110</v>
      </c>
    </row>
    <row r="24" spans="1:9" x14ac:dyDescent="0.2">
      <c r="A24" s="73" t="s">
        <v>141</v>
      </c>
      <c r="B24" t="s">
        <v>86</v>
      </c>
      <c r="C24" s="3" t="s">
        <v>92</v>
      </c>
      <c r="D24" s="74">
        <v>199.38333333333333</v>
      </c>
      <c r="E24" s="75">
        <v>0</v>
      </c>
      <c r="F24" s="75">
        <v>0</v>
      </c>
      <c r="G24" s="75">
        <v>0</v>
      </c>
      <c r="H24" s="75">
        <v>146305</v>
      </c>
      <c r="I24" s="3" t="s">
        <v>110</v>
      </c>
    </row>
    <row r="25" spans="1:9" x14ac:dyDescent="0.2">
      <c r="A25" s="61" t="s">
        <v>20</v>
      </c>
      <c r="B25" s="39" t="s">
        <v>86</v>
      </c>
      <c r="C25" s="62" t="s">
        <v>92</v>
      </c>
      <c r="D25" s="71">
        <v>84.833333333333343</v>
      </c>
      <c r="E25" s="72">
        <v>0</v>
      </c>
      <c r="F25" s="72">
        <v>0</v>
      </c>
      <c r="G25" s="72">
        <v>0</v>
      </c>
      <c r="H25" s="72">
        <v>39807</v>
      </c>
      <c r="I25" s="62" t="s">
        <v>110</v>
      </c>
    </row>
    <row r="26" spans="1:9" x14ac:dyDescent="0.2">
      <c r="A26" s="73" t="s">
        <v>142</v>
      </c>
      <c r="B26" t="s">
        <v>86</v>
      </c>
      <c r="C26" s="3" t="s">
        <v>92</v>
      </c>
      <c r="D26" s="74">
        <v>515.76666666666665</v>
      </c>
      <c r="E26" s="75">
        <v>0</v>
      </c>
      <c r="F26" s="75">
        <v>0</v>
      </c>
      <c r="G26" s="75">
        <v>0</v>
      </c>
      <c r="H26" s="75">
        <v>359577</v>
      </c>
      <c r="I26" s="3" t="s">
        <v>110</v>
      </c>
    </row>
    <row r="27" spans="1:9" x14ac:dyDescent="0.2">
      <c r="A27" s="61" t="s">
        <v>3</v>
      </c>
      <c r="B27" s="39" t="s">
        <v>86</v>
      </c>
      <c r="C27" s="62" t="s">
        <v>92</v>
      </c>
      <c r="D27" s="71">
        <v>3726.4166666666656</v>
      </c>
      <c r="E27" s="72">
        <v>0</v>
      </c>
      <c r="F27" s="72">
        <v>2622374</v>
      </c>
      <c r="G27" s="72">
        <v>0</v>
      </c>
      <c r="H27" s="72">
        <v>2695210</v>
      </c>
      <c r="I27" s="62" t="s">
        <v>110</v>
      </c>
    </row>
    <row r="28" spans="1:9" x14ac:dyDescent="0.2">
      <c r="A28" s="73" t="s">
        <v>177</v>
      </c>
      <c r="B28" t="s">
        <v>86</v>
      </c>
      <c r="C28" s="3" t="s">
        <v>92</v>
      </c>
      <c r="D28" s="74">
        <v>11241.78333333336</v>
      </c>
      <c r="E28" s="75">
        <v>0</v>
      </c>
      <c r="F28" s="75">
        <v>8549328</v>
      </c>
      <c r="G28" s="75">
        <v>0</v>
      </c>
      <c r="H28" s="75">
        <v>8258251</v>
      </c>
      <c r="I28" s="3" t="s">
        <v>110</v>
      </c>
    </row>
    <row r="29" spans="1:9" x14ac:dyDescent="0.2">
      <c r="A29" s="61" t="s">
        <v>165</v>
      </c>
      <c r="B29" s="39" t="s">
        <v>89</v>
      </c>
      <c r="C29" s="62" t="s">
        <v>92</v>
      </c>
      <c r="D29" s="71">
        <v>377.4</v>
      </c>
      <c r="E29" s="72">
        <v>0</v>
      </c>
      <c r="F29" s="72">
        <v>230520</v>
      </c>
      <c r="G29" s="72">
        <v>0</v>
      </c>
      <c r="H29" s="72">
        <v>296172</v>
      </c>
      <c r="I29" s="62" t="s">
        <v>110</v>
      </c>
    </row>
    <row r="30" spans="1:9" x14ac:dyDescent="0.2">
      <c r="A30" s="73" t="s">
        <v>147</v>
      </c>
      <c r="B30" t="s">
        <v>89</v>
      </c>
      <c r="C30" s="3" t="s">
        <v>92</v>
      </c>
      <c r="D30" s="74">
        <v>299.81666666666666</v>
      </c>
      <c r="E30" s="75">
        <v>0</v>
      </c>
      <c r="F30" s="75">
        <v>140314</v>
      </c>
      <c r="G30" s="75">
        <v>0</v>
      </c>
      <c r="H30" s="75">
        <v>287028</v>
      </c>
      <c r="I30" s="3" t="s">
        <v>110</v>
      </c>
    </row>
    <row r="31" spans="1:9" x14ac:dyDescent="0.2">
      <c r="A31" s="61" t="s">
        <v>37</v>
      </c>
      <c r="B31" s="39" t="s">
        <v>89</v>
      </c>
      <c r="C31" s="62" t="s">
        <v>92</v>
      </c>
      <c r="D31" s="71">
        <v>1406</v>
      </c>
      <c r="E31" s="72">
        <v>10835</v>
      </c>
      <c r="F31" s="72">
        <v>754993</v>
      </c>
      <c r="G31" s="72">
        <v>0</v>
      </c>
      <c r="H31" s="72">
        <v>1292466</v>
      </c>
      <c r="I31" s="62" t="s">
        <v>110</v>
      </c>
    </row>
    <row r="32" spans="1:9" x14ac:dyDescent="0.2">
      <c r="A32" s="73" t="s">
        <v>159</v>
      </c>
      <c r="B32" t="s">
        <v>89</v>
      </c>
      <c r="C32" s="3" t="s">
        <v>92</v>
      </c>
      <c r="D32" s="74">
        <v>160</v>
      </c>
      <c r="E32" s="75">
        <v>0</v>
      </c>
      <c r="F32" s="75">
        <v>75861</v>
      </c>
      <c r="G32" s="75">
        <v>0</v>
      </c>
      <c r="H32" s="75">
        <v>147872</v>
      </c>
      <c r="I32" s="3" t="s">
        <v>110</v>
      </c>
    </row>
    <row r="33" spans="1:9" x14ac:dyDescent="0.2">
      <c r="A33" s="61" t="s">
        <v>15</v>
      </c>
      <c r="B33" s="39" t="s">
        <v>89</v>
      </c>
      <c r="C33" s="62" t="s">
        <v>92</v>
      </c>
      <c r="D33" s="71">
        <v>1060</v>
      </c>
      <c r="E33" s="72">
        <v>3950</v>
      </c>
      <c r="F33" s="72">
        <v>427952</v>
      </c>
      <c r="G33" s="72">
        <v>0</v>
      </c>
      <c r="H33" s="72">
        <v>887604</v>
      </c>
      <c r="I33" s="62" t="s">
        <v>110</v>
      </c>
    </row>
    <row r="34" spans="1:9" x14ac:dyDescent="0.2">
      <c r="A34" s="73" t="s">
        <v>13</v>
      </c>
      <c r="B34" t="s">
        <v>89</v>
      </c>
      <c r="C34" s="3" t="s">
        <v>92</v>
      </c>
      <c r="D34" s="74">
        <v>1208.1999999999996</v>
      </c>
      <c r="E34" s="75">
        <v>0</v>
      </c>
      <c r="F34" s="75">
        <v>0</v>
      </c>
      <c r="G34" s="75">
        <v>0</v>
      </c>
      <c r="H34" s="75">
        <v>1143598</v>
      </c>
      <c r="I34" s="3" t="s">
        <v>110</v>
      </c>
    </row>
    <row r="35" spans="1:9" x14ac:dyDescent="0.2">
      <c r="A35" s="61" t="s">
        <v>154</v>
      </c>
      <c r="B35" s="39" t="s">
        <v>89</v>
      </c>
      <c r="C35" s="62" t="s">
        <v>92</v>
      </c>
      <c r="D35" s="71">
        <v>723.3333333333336</v>
      </c>
      <c r="E35" s="72">
        <v>0</v>
      </c>
      <c r="F35" s="72">
        <v>292238</v>
      </c>
      <c r="G35" s="72">
        <v>0</v>
      </c>
      <c r="H35" s="72">
        <v>534440</v>
      </c>
      <c r="I35" s="62" t="s">
        <v>110</v>
      </c>
    </row>
    <row r="36" spans="1:9" x14ac:dyDescent="0.2">
      <c r="A36" s="73" t="s">
        <v>160</v>
      </c>
      <c r="B36" t="s">
        <v>89</v>
      </c>
      <c r="C36" s="3" t="s">
        <v>92</v>
      </c>
      <c r="D36" s="74">
        <v>400</v>
      </c>
      <c r="E36" s="75">
        <v>0</v>
      </c>
      <c r="F36" s="75">
        <v>150503</v>
      </c>
      <c r="G36" s="75">
        <v>0</v>
      </c>
      <c r="H36" s="75">
        <v>344800</v>
      </c>
      <c r="I36" s="3" t="s">
        <v>110</v>
      </c>
    </row>
    <row r="37" spans="1:9" x14ac:dyDescent="0.2">
      <c r="A37" s="61" t="s">
        <v>148</v>
      </c>
      <c r="B37" s="39" t="s">
        <v>89</v>
      </c>
      <c r="C37" s="62" t="s">
        <v>92</v>
      </c>
      <c r="D37" s="71">
        <v>150.53333333333333</v>
      </c>
      <c r="E37" s="72">
        <v>0</v>
      </c>
      <c r="F37" s="72">
        <v>98263</v>
      </c>
      <c r="G37" s="72">
        <v>0</v>
      </c>
      <c r="H37" s="72">
        <v>143514</v>
      </c>
      <c r="I37" s="62" t="s">
        <v>110</v>
      </c>
    </row>
    <row r="38" spans="1:9" x14ac:dyDescent="0.2">
      <c r="A38" s="73" t="s">
        <v>178</v>
      </c>
      <c r="B38" t="s">
        <v>89</v>
      </c>
      <c r="C38" s="3" t="s">
        <v>92</v>
      </c>
      <c r="D38" s="74">
        <v>1953</v>
      </c>
      <c r="E38" s="75">
        <v>0</v>
      </c>
      <c r="F38" s="75">
        <v>958851</v>
      </c>
      <c r="G38" s="75">
        <v>22290</v>
      </c>
      <c r="H38" s="75">
        <v>1688880</v>
      </c>
      <c r="I38" s="3" t="s">
        <v>110</v>
      </c>
    </row>
    <row r="39" spans="1:9" x14ac:dyDescent="0.2">
      <c r="A39" s="61" t="s">
        <v>25</v>
      </c>
      <c r="B39" s="39" t="s">
        <v>89</v>
      </c>
      <c r="C39" s="62" t="s">
        <v>92</v>
      </c>
      <c r="D39" s="71">
        <v>854</v>
      </c>
      <c r="E39" s="72">
        <v>677</v>
      </c>
      <c r="F39" s="72">
        <v>417374</v>
      </c>
      <c r="G39" s="72">
        <v>0</v>
      </c>
      <c r="H39" s="72">
        <v>787320</v>
      </c>
      <c r="I39" s="62" t="s">
        <v>110</v>
      </c>
    </row>
    <row r="40" spans="1:9" x14ac:dyDescent="0.2">
      <c r="A40" s="73" t="s">
        <v>179</v>
      </c>
      <c r="B40" t="s">
        <v>89</v>
      </c>
      <c r="C40" s="3" t="s">
        <v>92</v>
      </c>
      <c r="D40" s="74">
        <v>870</v>
      </c>
      <c r="E40" s="75">
        <v>25237</v>
      </c>
      <c r="F40" s="75">
        <v>495880</v>
      </c>
      <c r="G40" s="75">
        <v>0</v>
      </c>
      <c r="H40" s="75">
        <v>839947</v>
      </c>
      <c r="I40" s="3" t="s">
        <v>110</v>
      </c>
    </row>
    <row r="41" spans="1:9" x14ac:dyDescent="0.2">
      <c r="A41" s="61" t="s">
        <v>180</v>
      </c>
      <c r="B41" s="39" t="s">
        <v>89</v>
      </c>
      <c r="C41" s="62" t="s">
        <v>92</v>
      </c>
      <c r="D41" s="71">
        <v>712.5</v>
      </c>
      <c r="E41" s="72">
        <v>0</v>
      </c>
      <c r="F41" s="72">
        <v>0</v>
      </c>
      <c r="G41" s="72">
        <v>0</v>
      </c>
      <c r="H41" s="72">
        <v>543495</v>
      </c>
      <c r="I41" s="62" t="s">
        <v>110</v>
      </c>
    </row>
    <row r="42" spans="1:9" x14ac:dyDescent="0.2">
      <c r="A42" s="73" t="s">
        <v>145</v>
      </c>
      <c r="B42" t="s">
        <v>89</v>
      </c>
      <c r="C42" s="3" t="s">
        <v>92</v>
      </c>
      <c r="D42" s="74">
        <v>189.33333333333331</v>
      </c>
      <c r="E42" s="75">
        <v>0</v>
      </c>
      <c r="F42" s="75">
        <v>60244</v>
      </c>
      <c r="G42" s="75">
        <v>0</v>
      </c>
      <c r="H42" s="75">
        <v>162270</v>
      </c>
      <c r="I42" s="3" t="s">
        <v>110</v>
      </c>
    </row>
    <row r="43" spans="1:9" x14ac:dyDescent="0.2">
      <c r="A43" s="61" t="s">
        <v>149</v>
      </c>
      <c r="B43" s="39" t="s">
        <v>89</v>
      </c>
      <c r="C43" s="62" t="s">
        <v>92</v>
      </c>
      <c r="D43" s="71">
        <v>424.16666666666663</v>
      </c>
      <c r="E43" s="72">
        <v>0</v>
      </c>
      <c r="F43" s="72">
        <v>110033</v>
      </c>
      <c r="G43" s="72">
        <v>0</v>
      </c>
      <c r="H43" s="72">
        <v>331804</v>
      </c>
      <c r="I43" s="62" t="s">
        <v>110</v>
      </c>
    </row>
    <row r="44" spans="1:9" x14ac:dyDescent="0.2">
      <c r="A44" s="73" t="s">
        <v>124</v>
      </c>
      <c r="B44" t="s">
        <v>89</v>
      </c>
      <c r="C44" s="3" t="s">
        <v>92</v>
      </c>
      <c r="D44" s="74">
        <v>1016.6500000000001</v>
      </c>
      <c r="E44" s="75">
        <v>0</v>
      </c>
      <c r="F44" s="75">
        <v>578840</v>
      </c>
      <c r="G44" s="75">
        <v>0</v>
      </c>
      <c r="H44" s="75">
        <v>799718</v>
      </c>
      <c r="I44" s="3" t="s">
        <v>110</v>
      </c>
    </row>
    <row r="45" spans="1:9" x14ac:dyDescent="0.2">
      <c r="A45" s="61" t="s">
        <v>16</v>
      </c>
      <c r="B45" s="39" t="s">
        <v>89</v>
      </c>
      <c r="C45" s="62" t="s">
        <v>92</v>
      </c>
      <c r="D45" s="71">
        <v>279.7166666666667</v>
      </c>
      <c r="E45" s="72">
        <v>0</v>
      </c>
      <c r="F45" s="72">
        <v>107260</v>
      </c>
      <c r="G45" s="72">
        <v>0</v>
      </c>
      <c r="H45" s="72">
        <v>216164</v>
      </c>
      <c r="I45" s="62" t="s">
        <v>110</v>
      </c>
    </row>
    <row r="46" spans="1:9" x14ac:dyDescent="0.2">
      <c r="A46" s="73" t="s">
        <v>150</v>
      </c>
      <c r="B46" t="s">
        <v>89</v>
      </c>
      <c r="C46" s="3" t="s">
        <v>92</v>
      </c>
      <c r="D46" s="74">
        <v>284.8</v>
      </c>
      <c r="E46" s="75">
        <v>0</v>
      </c>
      <c r="F46" s="75">
        <v>96540</v>
      </c>
      <c r="G46" s="75">
        <v>0</v>
      </c>
      <c r="H46" s="75">
        <v>215618</v>
      </c>
      <c r="I46" s="3" t="s">
        <v>110</v>
      </c>
    </row>
    <row r="47" spans="1:9" x14ac:dyDescent="0.2">
      <c r="A47" s="61" t="s">
        <v>118</v>
      </c>
      <c r="B47" s="39" t="s">
        <v>89</v>
      </c>
      <c r="C47" s="62" t="s">
        <v>92</v>
      </c>
      <c r="D47" s="71">
        <v>2920.7833333333374</v>
      </c>
      <c r="E47" s="72">
        <v>25457.1</v>
      </c>
      <c r="F47" s="72">
        <v>765066</v>
      </c>
      <c r="G47" s="72">
        <v>0</v>
      </c>
      <c r="H47" s="72">
        <v>2369486</v>
      </c>
      <c r="I47" s="62" t="s">
        <v>110</v>
      </c>
    </row>
    <row r="48" spans="1:9" x14ac:dyDescent="0.2">
      <c r="A48" s="73" t="s">
        <v>151</v>
      </c>
      <c r="B48" t="s">
        <v>89</v>
      </c>
      <c r="C48" s="3" t="s">
        <v>92</v>
      </c>
      <c r="D48" s="74">
        <v>180.53333333333333</v>
      </c>
      <c r="E48" s="75">
        <v>0</v>
      </c>
      <c r="F48" s="75">
        <v>134979</v>
      </c>
      <c r="G48" s="75">
        <v>0</v>
      </c>
      <c r="H48" s="75">
        <v>175406</v>
      </c>
      <c r="I48" s="3" t="s">
        <v>110</v>
      </c>
    </row>
    <row r="49" spans="1:9" x14ac:dyDescent="0.2">
      <c r="A49" s="61" t="s">
        <v>7</v>
      </c>
      <c r="B49" s="39" t="s">
        <v>87</v>
      </c>
      <c r="C49" s="62" t="s">
        <v>92</v>
      </c>
      <c r="D49" s="71">
        <v>6246.2833333333247</v>
      </c>
      <c r="E49" s="72">
        <v>0</v>
      </c>
      <c r="F49" s="72">
        <v>2487680</v>
      </c>
      <c r="G49" s="72">
        <v>0</v>
      </c>
      <c r="H49" s="72">
        <v>4144770</v>
      </c>
      <c r="I49" s="62" t="s">
        <v>110</v>
      </c>
    </row>
    <row r="50" spans="1:9" x14ac:dyDescent="0.2">
      <c r="A50" s="73" t="s">
        <v>5</v>
      </c>
      <c r="B50" t="s">
        <v>87</v>
      </c>
      <c r="C50" s="3" t="s">
        <v>92</v>
      </c>
      <c r="D50" s="74">
        <v>13396.649999999521</v>
      </c>
      <c r="E50" s="75">
        <v>48265.856906960013</v>
      </c>
      <c r="F50" s="75">
        <v>8013749.756946777</v>
      </c>
      <c r="G50" s="75">
        <v>0</v>
      </c>
      <c r="H50" s="75">
        <v>8245192</v>
      </c>
      <c r="I50" s="3" t="s">
        <v>110</v>
      </c>
    </row>
    <row r="51" spans="1:9" x14ac:dyDescent="0.2">
      <c r="A51" s="61" t="s">
        <v>143</v>
      </c>
      <c r="B51" s="39" t="s">
        <v>87</v>
      </c>
      <c r="C51" s="62" t="s">
        <v>92</v>
      </c>
      <c r="D51" s="71">
        <v>24</v>
      </c>
      <c r="E51" s="72">
        <v>0</v>
      </c>
      <c r="F51" s="72">
        <v>0</v>
      </c>
      <c r="G51" s="72">
        <v>0</v>
      </c>
      <c r="H51" s="72">
        <v>16264</v>
      </c>
      <c r="I51" s="62" t="s">
        <v>110</v>
      </c>
    </row>
    <row r="52" spans="1:9" x14ac:dyDescent="0.2">
      <c r="A52" s="73" t="s">
        <v>6</v>
      </c>
      <c r="B52" t="s">
        <v>87</v>
      </c>
      <c r="C52" s="3" t="s">
        <v>92</v>
      </c>
      <c r="D52" s="74">
        <v>11768.750000000033</v>
      </c>
      <c r="E52" s="75">
        <v>30930</v>
      </c>
      <c r="F52" s="75">
        <v>7196099</v>
      </c>
      <c r="G52" s="75">
        <v>0</v>
      </c>
      <c r="H52" s="75">
        <v>7517670</v>
      </c>
      <c r="I52" s="3" t="s">
        <v>110</v>
      </c>
    </row>
    <row r="53" spans="1:9" x14ac:dyDescent="0.2">
      <c r="A53" s="61" t="s">
        <v>84</v>
      </c>
      <c r="B53" s="39" t="s">
        <v>87</v>
      </c>
      <c r="C53" s="62" t="s">
        <v>92</v>
      </c>
      <c r="D53" s="71">
        <v>1913.4500000000123</v>
      </c>
      <c r="E53" s="72">
        <v>0</v>
      </c>
      <c r="F53" s="72">
        <v>733865.28105352109</v>
      </c>
      <c r="G53" s="72">
        <v>0</v>
      </c>
      <c r="H53" s="72">
        <v>1051447</v>
      </c>
      <c r="I53" s="62" t="s">
        <v>110</v>
      </c>
    </row>
    <row r="54" spans="1:9" x14ac:dyDescent="0.2">
      <c r="A54" s="73" t="s">
        <v>10</v>
      </c>
      <c r="B54" t="s">
        <v>87</v>
      </c>
      <c r="C54" s="3" t="s">
        <v>92</v>
      </c>
      <c r="D54" s="74">
        <v>390</v>
      </c>
      <c r="E54" s="75">
        <v>0</v>
      </c>
      <c r="F54" s="75">
        <v>0</v>
      </c>
      <c r="G54" s="75">
        <v>0</v>
      </c>
      <c r="H54" s="75">
        <v>356273</v>
      </c>
      <c r="I54" s="3" t="s">
        <v>110</v>
      </c>
    </row>
    <row r="55" spans="1:9" x14ac:dyDescent="0.2">
      <c r="A55" s="61" t="s">
        <v>9</v>
      </c>
      <c r="B55" s="39" t="s">
        <v>87</v>
      </c>
      <c r="C55" s="62" t="s">
        <v>92</v>
      </c>
      <c r="D55" s="71">
        <v>2797.3333333333367</v>
      </c>
      <c r="E55" s="72">
        <v>0</v>
      </c>
      <c r="F55" s="72">
        <v>2149940</v>
      </c>
      <c r="G55" s="72">
        <v>0</v>
      </c>
      <c r="H55" s="72">
        <v>1768664</v>
      </c>
      <c r="I55" s="62" t="s">
        <v>110</v>
      </c>
    </row>
    <row r="56" spans="1:9" x14ac:dyDescent="0.2">
      <c r="A56" s="73" t="s">
        <v>33</v>
      </c>
      <c r="B56" t="s">
        <v>87</v>
      </c>
      <c r="C56" s="3" t="s">
        <v>92</v>
      </c>
      <c r="D56" s="74">
        <v>2532.3333333333298</v>
      </c>
      <c r="E56" s="75">
        <v>0</v>
      </c>
      <c r="F56" s="75">
        <v>915987</v>
      </c>
      <c r="G56" s="75">
        <v>0</v>
      </c>
      <c r="H56" s="75">
        <v>1803911</v>
      </c>
      <c r="I56" s="3" t="s">
        <v>110</v>
      </c>
    </row>
    <row r="57" spans="1:9" x14ac:dyDescent="0.2">
      <c r="A57" s="61" t="s">
        <v>34</v>
      </c>
      <c r="B57" s="39" t="s">
        <v>87</v>
      </c>
      <c r="C57" s="62" t="s">
        <v>92</v>
      </c>
      <c r="D57" s="71">
        <v>1461.8499999999992</v>
      </c>
      <c r="E57" s="72">
        <v>0</v>
      </c>
      <c r="F57" s="72">
        <v>800910</v>
      </c>
      <c r="G57" s="72">
        <v>0</v>
      </c>
      <c r="H57" s="72">
        <v>961074</v>
      </c>
      <c r="I57" s="62" t="s">
        <v>110</v>
      </c>
    </row>
    <row r="58" spans="1:9" x14ac:dyDescent="0.2">
      <c r="A58" s="73" t="s">
        <v>49</v>
      </c>
      <c r="B58" t="s">
        <v>87</v>
      </c>
      <c r="C58" s="3" t="s">
        <v>92</v>
      </c>
      <c r="D58" s="74">
        <v>586.18333333333385</v>
      </c>
      <c r="E58" s="75">
        <v>0</v>
      </c>
      <c r="F58" s="75">
        <v>192965.94837521002</v>
      </c>
      <c r="G58" s="75">
        <v>0</v>
      </c>
      <c r="H58" s="75">
        <v>362870</v>
      </c>
      <c r="I58" s="3" t="s">
        <v>110</v>
      </c>
    </row>
    <row r="59" spans="1:9" x14ac:dyDescent="0.2">
      <c r="A59" s="61" t="s">
        <v>55</v>
      </c>
      <c r="B59" s="39" t="s">
        <v>87</v>
      </c>
      <c r="C59" s="62" t="s">
        <v>92</v>
      </c>
      <c r="D59" s="71">
        <v>4316.6666666666715</v>
      </c>
      <c r="E59" s="72">
        <v>0</v>
      </c>
      <c r="F59" s="72">
        <v>2547315</v>
      </c>
      <c r="G59" s="72">
        <v>0</v>
      </c>
      <c r="H59" s="72">
        <v>2653878</v>
      </c>
      <c r="I59" s="62" t="s">
        <v>110</v>
      </c>
    </row>
    <row r="60" spans="1:9" x14ac:dyDescent="0.2">
      <c r="A60" s="73" t="s">
        <v>12</v>
      </c>
      <c r="B60" t="s">
        <v>87</v>
      </c>
      <c r="C60" s="3" t="s">
        <v>92</v>
      </c>
      <c r="D60" s="74">
        <v>2164.0999999999995</v>
      </c>
      <c r="E60" s="75">
        <v>0</v>
      </c>
      <c r="F60" s="75">
        <v>603966.81983999966</v>
      </c>
      <c r="G60" s="75">
        <v>0</v>
      </c>
      <c r="H60" s="75">
        <v>1229393</v>
      </c>
      <c r="I60" s="3" t="s">
        <v>110</v>
      </c>
    </row>
    <row r="61" spans="1:9" x14ac:dyDescent="0.2">
      <c r="A61" s="61" t="s">
        <v>126</v>
      </c>
      <c r="B61" s="39" t="s">
        <v>87</v>
      </c>
      <c r="C61" s="62" t="s">
        <v>92</v>
      </c>
      <c r="D61" s="71">
        <v>1044.1166666666661</v>
      </c>
      <c r="E61" s="72">
        <v>0</v>
      </c>
      <c r="F61" s="72">
        <v>449496</v>
      </c>
      <c r="G61" s="72">
        <v>0</v>
      </c>
      <c r="H61" s="72">
        <v>775508</v>
      </c>
      <c r="I61" s="62" t="s">
        <v>110</v>
      </c>
    </row>
    <row r="62" spans="1:9" x14ac:dyDescent="0.2">
      <c r="A62" s="73" t="s">
        <v>51</v>
      </c>
      <c r="B62" t="s">
        <v>87</v>
      </c>
      <c r="C62" s="3" t="s">
        <v>92</v>
      </c>
      <c r="D62" s="74">
        <v>11558.300000000037</v>
      </c>
      <c r="E62" s="75">
        <v>419</v>
      </c>
      <c r="F62" s="75">
        <v>6775940</v>
      </c>
      <c r="G62" s="75">
        <v>0</v>
      </c>
      <c r="H62" s="75">
        <v>8375620</v>
      </c>
      <c r="I62" s="3" t="s">
        <v>110</v>
      </c>
    </row>
    <row r="63" spans="1:9" x14ac:dyDescent="0.2">
      <c r="A63" s="61" t="s">
        <v>181</v>
      </c>
      <c r="B63" s="39" t="s">
        <v>87</v>
      </c>
      <c r="C63" s="62" t="s">
        <v>92</v>
      </c>
      <c r="D63" s="71">
        <v>358</v>
      </c>
      <c r="E63" s="72">
        <v>0</v>
      </c>
      <c r="F63" s="72">
        <v>0</v>
      </c>
      <c r="G63" s="72">
        <v>0</v>
      </c>
      <c r="H63" s="72">
        <v>279652</v>
      </c>
      <c r="I63" s="62" t="s">
        <v>110</v>
      </c>
    </row>
    <row r="64" spans="1:9" x14ac:dyDescent="0.2">
      <c r="A64" s="73" t="s">
        <v>85</v>
      </c>
      <c r="B64" t="s">
        <v>88</v>
      </c>
      <c r="C64" s="3" t="s">
        <v>92</v>
      </c>
      <c r="D64" s="74">
        <v>396.74999999999977</v>
      </c>
      <c r="E64" s="75">
        <v>0</v>
      </c>
      <c r="F64" s="75">
        <v>136888</v>
      </c>
      <c r="G64" s="75">
        <v>0</v>
      </c>
      <c r="H64" s="75">
        <v>302280</v>
      </c>
      <c r="I64" s="3" t="s">
        <v>110</v>
      </c>
    </row>
    <row r="65" spans="1:9" x14ac:dyDescent="0.2">
      <c r="A65" s="61" t="s">
        <v>41</v>
      </c>
      <c r="B65" s="39" t="s">
        <v>88</v>
      </c>
      <c r="C65" s="62" t="s">
        <v>92</v>
      </c>
      <c r="D65" s="71">
        <v>140.46666666666667</v>
      </c>
      <c r="E65" s="72">
        <v>0</v>
      </c>
      <c r="F65" s="72">
        <v>45911</v>
      </c>
      <c r="G65" s="72">
        <v>26</v>
      </c>
      <c r="H65" s="72">
        <v>104776</v>
      </c>
      <c r="I65" s="62" t="s">
        <v>110</v>
      </c>
    </row>
    <row r="66" spans="1:9" x14ac:dyDescent="0.2">
      <c r="A66" s="73" t="s">
        <v>167</v>
      </c>
      <c r="B66" t="s">
        <v>88</v>
      </c>
      <c r="C66" s="3" t="s">
        <v>92</v>
      </c>
      <c r="D66" s="74">
        <v>457.04999999999984</v>
      </c>
      <c r="E66" s="75">
        <v>0</v>
      </c>
      <c r="F66" s="75">
        <v>174997</v>
      </c>
      <c r="G66" s="75">
        <v>0</v>
      </c>
      <c r="H66" s="75">
        <v>304668</v>
      </c>
      <c r="I66" s="3" t="s">
        <v>110</v>
      </c>
    </row>
    <row r="67" spans="1:9" x14ac:dyDescent="0.2">
      <c r="A67" s="61" t="s">
        <v>182</v>
      </c>
      <c r="B67" s="39" t="s">
        <v>88</v>
      </c>
      <c r="C67" s="62" t="s">
        <v>92</v>
      </c>
      <c r="D67" s="71">
        <v>2134.733333333329</v>
      </c>
      <c r="E67" s="72">
        <v>1249</v>
      </c>
      <c r="F67" s="72">
        <v>871338</v>
      </c>
      <c r="G67" s="72">
        <v>0</v>
      </c>
      <c r="H67" s="72">
        <v>1509518</v>
      </c>
      <c r="I67" s="62" t="s">
        <v>110</v>
      </c>
    </row>
    <row r="68" spans="1:9" x14ac:dyDescent="0.2">
      <c r="A68" s="73" t="s">
        <v>183</v>
      </c>
      <c r="B68" t="s">
        <v>88</v>
      </c>
      <c r="C68" s="3" t="s">
        <v>92</v>
      </c>
      <c r="D68" s="74">
        <v>2212.0333333333078</v>
      </c>
      <c r="E68" s="75">
        <v>0</v>
      </c>
      <c r="F68" s="75">
        <v>1324193</v>
      </c>
      <c r="G68" s="75">
        <v>0</v>
      </c>
      <c r="H68" s="75">
        <v>1453480</v>
      </c>
      <c r="I68" s="3" t="s">
        <v>110</v>
      </c>
    </row>
    <row r="69" spans="1:9" x14ac:dyDescent="0.2">
      <c r="A69" s="61" t="s">
        <v>184</v>
      </c>
      <c r="B69" s="39" t="s">
        <v>88</v>
      </c>
      <c r="C69" s="62" t="s">
        <v>92</v>
      </c>
      <c r="D69" s="71">
        <v>45.449999999999996</v>
      </c>
      <c r="E69" s="72">
        <v>0</v>
      </c>
      <c r="F69" s="72">
        <v>0</v>
      </c>
      <c r="G69" s="72">
        <v>0</v>
      </c>
      <c r="H69" s="72">
        <v>29932</v>
      </c>
      <c r="I69" s="62" t="s">
        <v>110</v>
      </c>
    </row>
    <row r="70" spans="1:9" x14ac:dyDescent="0.2">
      <c r="A70" s="73" t="s">
        <v>23</v>
      </c>
      <c r="B70" t="s">
        <v>88</v>
      </c>
      <c r="C70" s="3" t="s">
        <v>92</v>
      </c>
      <c r="D70" s="74">
        <v>271.5</v>
      </c>
      <c r="E70" s="75">
        <v>160</v>
      </c>
      <c r="F70" s="75">
        <v>154544</v>
      </c>
      <c r="G70" s="75">
        <v>0</v>
      </c>
      <c r="H70" s="75">
        <v>196168</v>
      </c>
      <c r="I70" s="3" t="s">
        <v>110</v>
      </c>
    </row>
    <row r="71" spans="1:9" x14ac:dyDescent="0.2">
      <c r="A71" s="61" t="s">
        <v>144</v>
      </c>
      <c r="B71" s="39" t="s">
        <v>88</v>
      </c>
      <c r="C71" s="62" t="s">
        <v>92</v>
      </c>
      <c r="D71" s="71">
        <v>604</v>
      </c>
      <c r="E71" s="72">
        <v>0</v>
      </c>
      <c r="F71" s="72">
        <v>124847</v>
      </c>
      <c r="G71" s="72">
        <v>50</v>
      </c>
      <c r="H71" s="72">
        <v>457614</v>
      </c>
      <c r="I71" s="62" t="s">
        <v>110</v>
      </c>
    </row>
    <row r="72" spans="1:9" x14ac:dyDescent="0.2">
      <c r="A72" s="73" t="s">
        <v>14</v>
      </c>
      <c r="B72" t="s">
        <v>88</v>
      </c>
      <c r="C72" s="3" t="s">
        <v>92</v>
      </c>
      <c r="D72" s="74">
        <v>1191</v>
      </c>
      <c r="E72" s="75">
        <v>0</v>
      </c>
      <c r="F72" s="75">
        <v>411612</v>
      </c>
      <c r="G72" s="75">
        <v>22</v>
      </c>
      <c r="H72" s="75">
        <v>909852</v>
      </c>
      <c r="I72" s="3" t="s">
        <v>110</v>
      </c>
    </row>
    <row r="73" spans="1:9" x14ac:dyDescent="0.2">
      <c r="A73" s="61" t="s">
        <v>127</v>
      </c>
      <c r="B73" s="39" t="s">
        <v>88</v>
      </c>
      <c r="C73" s="62" t="s">
        <v>92</v>
      </c>
      <c r="D73" s="71">
        <v>300.11666666666673</v>
      </c>
      <c r="E73" s="72">
        <v>0</v>
      </c>
      <c r="F73" s="72">
        <v>113201</v>
      </c>
      <c r="G73" s="72">
        <v>9729</v>
      </c>
      <c r="H73" s="72">
        <v>236158</v>
      </c>
      <c r="I73" s="62" t="s">
        <v>110</v>
      </c>
    </row>
    <row r="74" spans="1:9" x14ac:dyDescent="0.2">
      <c r="A74" s="73" t="s">
        <v>26</v>
      </c>
      <c r="B74" t="s">
        <v>88</v>
      </c>
      <c r="C74" s="3" t="s">
        <v>92</v>
      </c>
      <c r="D74" s="74">
        <v>122</v>
      </c>
      <c r="E74" s="75">
        <v>1230</v>
      </c>
      <c r="F74" s="75">
        <v>79681</v>
      </c>
      <c r="G74" s="75">
        <v>0</v>
      </c>
      <c r="H74" s="75">
        <v>76738</v>
      </c>
      <c r="I74" s="3" t="s">
        <v>110</v>
      </c>
    </row>
    <row r="75" spans="1:9" x14ac:dyDescent="0.2">
      <c r="A75" s="61" t="s">
        <v>185</v>
      </c>
      <c r="B75" s="39" t="s">
        <v>88</v>
      </c>
      <c r="C75" s="62" t="s">
        <v>92</v>
      </c>
      <c r="D75" s="71">
        <v>414</v>
      </c>
      <c r="E75" s="72">
        <v>0</v>
      </c>
      <c r="F75" s="72">
        <v>180795</v>
      </c>
      <c r="G75" s="72">
        <v>41</v>
      </c>
      <c r="H75" s="72">
        <v>341458</v>
      </c>
      <c r="I75" s="62" t="s">
        <v>110</v>
      </c>
    </row>
    <row r="76" spans="1:9" x14ac:dyDescent="0.2">
      <c r="A76" s="73" t="s">
        <v>152</v>
      </c>
      <c r="B76" t="s">
        <v>88</v>
      </c>
      <c r="C76" s="3" t="s">
        <v>92</v>
      </c>
      <c r="D76" s="74">
        <v>127.06666666666668</v>
      </c>
      <c r="E76" s="75">
        <v>0</v>
      </c>
      <c r="F76" s="75">
        <v>21372.35999999999</v>
      </c>
      <c r="G76" s="75">
        <v>0</v>
      </c>
      <c r="H76" s="75">
        <v>51776</v>
      </c>
      <c r="I76" s="3" t="s">
        <v>110</v>
      </c>
    </row>
    <row r="77" spans="1:9" x14ac:dyDescent="0.2">
      <c r="A77" s="61" t="s">
        <v>50</v>
      </c>
      <c r="B77" s="39" t="s">
        <v>88</v>
      </c>
      <c r="C77" s="62" t="s">
        <v>92</v>
      </c>
      <c r="D77" s="71">
        <v>68.266666666666737</v>
      </c>
      <c r="E77" s="72">
        <v>0</v>
      </c>
      <c r="F77" s="72">
        <v>1033.4000000000001</v>
      </c>
      <c r="G77" s="72">
        <v>0</v>
      </c>
      <c r="H77" s="72">
        <v>26560</v>
      </c>
      <c r="I77" s="62" t="s">
        <v>110</v>
      </c>
    </row>
    <row r="78" spans="1:9" x14ac:dyDescent="0.2">
      <c r="A78" s="73" t="s">
        <v>109</v>
      </c>
      <c r="B78" t="s">
        <v>88</v>
      </c>
      <c r="C78" s="3" t="s">
        <v>92</v>
      </c>
      <c r="D78" s="74">
        <v>360.1</v>
      </c>
      <c r="E78" s="75">
        <v>0</v>
      </c>
      <c r="F78" s="75">
        <v>197155</v>
      </c>
      <c r="G78" s="75">
        <v>0</v>
      </c>
      <c r="H78" s="75">
        <v>255101</v>
      </c>
      <c r="I78" s="3" t="s">
        <v>110</v>
      </c>
    </row>
    <row r="79" spans="1:9" x14ac:dyDescent="0.2">
      <c r="A79" s="61" t="s">
        <v>153</v>
      </c>
      <c r="B79" s="39" t="s">
        <v>88</v>
      </c>
      <c r="C79" s="62" t="s">
        <v>92</v>
      </c>
      <c r="D79" s="71">
        <v>122.64999999999999</v>
      </c>
      <c r="E79" s="72">
        <v>0</v>
      </c>
      <c r="F79" s="72">
        <v>76907</v>
      </c>
      <c r="G79" s="72">
        <v>0</v>
      </c>
      <c r="H79" s="72">
        <v>81976</v>
      </c>
      <c r="I79" s="62" t="s">
        <v>110</v>
      </c>
    </row>
    <row r="80" spans="1:9" x14ac:dyDescent="0.2">
      <c r="A80" s="73" t="s">
        <v>8</v>
      </c>
      <c r="B80" t="s">
        <v>90</v>
      </c>
      <c r="C80" s="3" t="s">
        <v>92</v>
      </c>
      <c r="D80" s="74">
        <v>1139.5000000000011</v>
      </c>
      <c r="E80" s="75">
        <v>14655</v>
      </c>
      <c r="F80" s="75">
        <v>420002</v>
      </c>
      <c r="G80" s="75">
        <v>0</v>
      </c>
      <c r="H80" s="75">
        <v>847857</v>
      </c>
      <c r="I80" s="3" t="s">
        <v>110</v>
      </c>
    </row>
    <row r="81" spans="1:9" x14ac:dyDescent="0.2">
      <c r="A81" s="61" t="s">
        <v>39</v>
      </c>
      <c r="B81" s="39" t="s">
        <v>90</v>
      </c>
      <c r="C81" s="62" t="s">
        <v>92</v>
      </c>
      <c r="D81" s="71">
        <v>1744.6333333333339</v>
      </c>
      <c r="E81" s="72">
        <v>0</v>
      </c>
      <c r="F81" s="72">
        <v>1655148</v>
      </c>
      <c r="G81" s="72">
        <v>0</v>
      </c>
      <c r="H81" s="72">
        <v>1410270</v>
      </c>
      <c r="I81" s="62" t="s">
        <v>110</v>
      </c>
    </row>
    <row r="82" spans="1:9" x14ac:dyDescent="0.2">
      <c r="A82" s="73" t="s">
        <v>166</v>
      </c>
      <c r="B82" t="s">
        <v>90</v>
      </c>
      <c r="C82" s="3" t="s">
        <v>92</v>
      </c>
      <c r="D82" s="74">
        <v>2607.5000000000009</v>
      </c>
      <c r="E82" s="75">
        <v>0</v>
      </c>
      <c r="F82" s="75">
        <v>1780856</v>
      </c>
      <c r="G82" s="75">
        <v>0</v>
      </c>
      <c r="H82" s="75">
        <v>1725094</v>
      </c>
      <c r="I82" s="3" t="s">
        <v>110</v>
      </c>
    </row>
    <row r="83" spans="1:9" x14ac:dyDescent="0.2">
      <c r="A83" s="61" t="s">
        <v>170</v>
      </c>
      <c r="B83" s="39" t="s">
        <v>90</v>
      </c>
      <c r="C83" s="62" t="s">
        <v>92</v>
      </c>
      <c r="D83" s="71">
        <v>89.6</v>
      </c>
      <c r="E83" s="72">
        <v>0</v>
      </c>
      <c r="F83" s="72">
        <v>50604</v>
      </c>
      <c r="G83" s="72">
        <v>0</v>
      </c>
      <c r="H83" s="72">
        <v>72772</v>
      </c>
      <c r="I83" s="62" t="s">
        <v>110</v>
      </c>
    </row>
    <row r="84" spans="1:9" x14ac:dyDescent="0.2">
      <c r="A84" s="73" t="s">
        <v>40</v>
      </c>
      <c r="B84" t="s">
        <v>90</v>
      </c>
      <c r="C84" s="3" t="s">
        <v>92</v>
      </c>
      <c r="D84" s="74">
        <v>3559.0166666666732</v>
      </c>
      <c r="E84" s="75">
        <v>0</v>
      </c>
      <c r="F84" s="75">
        <v>2746800</v>
      </c>
      <c r="G84" s="75">
        <v>0</v>
      </c>
      <c r="H84" s="75">
        <v>2725458</v>
      </c>
      <c r="I84" s="3" t="s">
        <v>110</v>
      </c>
    </row>
    <row r="85" spans="1:9" x14ac:dyDescent="0.2">
      <c r="A85" s="61" t="s">
        <v>27</v>
      </c>
      <c r="B85" s="39" t="s">
        <v>90</v>
      </c>
      <c r="C85" s="62" t="s">
        <v>92</v>
      </c>
      <c r="D85" s="71">
        <v>6912.5333333333419</v>
      </c>
      <c r="E85" s="72">
        <v>0</v>
      </c>
      <c r="F85" s="72">
        <v>4405838</v>
      </c>
      <c r="G85" s="72">
        <v>0</v>
      </c>
      <c r="H85" s="72">
        <v>5560552</v>
      </c>
      <c r="I85" s="62" t="s">
        <v>110</v>
      </c>
    </row>
    <row r="86" spans="1:9" x14ac:dyDescent="0.2">
      <c r="A86" s="73" t="s">
        <v>108</v>
      </c>
      <c r="B86" t="s">
        <v>186</v>
      </c>
      <c r="C86" s="3" t="s">
        <v>92</v>
      </c>
      <c r="D86" s="74">
        <v>779.3</v>
      </c>
      <c r="E86" s="75">
        <v>24789</v>
      </c>
      <c r="F86" s="75">
        <v>173715</v>
      </c>
      <c r="G86" s="75">
        <v>0</v>
      </c>
      <c r="H86" s="75">
        <v>687592</v>
      </c>
      <c r="I86" s="3" t="s">
        <v>110</v>
      </c>
    </row>
    <row r="87" spans="1:9" x14ac:dyDescent="0.2">
      <c r="A87" s="61" t="s">
        <v>163</v>
      </c>
      <c r="B87" s="39" t="s">
        <v>186</v>
      </c>
      <c r="C87" s="62" t="s">
        <v>92</v>
      </c>
      <c r="D87" s="71">
        <v>4802.05</v>
      </c>
      <c r="E87" s="72">
        <v>0</v>
      </c>
      <c r="F87" s="72">
        <v>0</v>
      </c>
      <c r="G87" s="72">
        <v>0</v>
      </c>
      <c r="H87" s="72">
        <v>1577624</v>
      </c>
      <c r="I87" s="62" t="s">
        <v>110</v>
      </c>
    </row>
    <row r="88" spans="1:9" x14ac:dyDescent="0.2">
      <c r="A88" s="73" t="s">
        <v>174</v>
      </c>
      <c r="B88" t="s">
        <v>186</v>
      </c>
      <c r="C88" s="3" t="s">
        <v>92</v>
      </c>
      <c r="D88" s="74">
        <v>920</v>
      </c>
      <c r="E88" s="75">
        <v>0</v>
      </c>
      <c r="F88" s="75">
        <v>0</v>
      </c>
      <c r="G88" s="75">
        <v>0</v>
      </c>
      <c r="H88" s="75">
        <v>593032</v>
      </c>
      <c r="I88" s="3" t="s">
        <v>110</v>
      </c>
    </row>
    <row r="89" spans="1:9" x14ac:dyDescent="0.2">
      <c r="A89" s="61" t="s">
        <v>57</v>
      </c>
      <c r="B89" s="39" t="s">
        <v>186</v>
      </c>
      <c r="C89" s="62" t="s">
        <v>92</v>
      </c>
      <c r="D89" s="71">
        <v>2713.1166666666663</v>
      </c>
      <c r="E89" s="72">
        <v>25008.2</v>
      </c>
      <c r="F89" s="72">
        <v>355713</v>
      </c>
      <c r="G89" s="72">
        <v>0</v>
      </c>
      <c r="H89" s="72">
        <v>1981718</v>
      </c>
      <c r="I89" s="62" t="s">
        <v>110</v>
      </c>
    </row>
    <row r="90" spans="1:9" x14ac:dyDescent="0.2">
      <c r="A90" s="73" t="s">
        <v>107</v>
      </c>
      <c r="B90" t="s">
        <v>186</v>
      </c>
      <c r="C90" s="3" t="s">
        <v>92</v>
      </c>
      <c r="D90" s="74">
        <v>780</v>
      </c>
      <c r="E90" s="75">
        <v>0</v>
      </c>
      <c r="F90" s="75">
        <v>0</v>
      </c>
      <c r="G90" s="75">
        <v>0</v>
      </c>
      <c r="H90" s="75">
        <v>305448</v>
      </c>
      <c r="I90" s="3" t="s">
        <v>110</v>
      </c>
    </row>
    <row r="91" spans="1:9" x14ac:dyDescent="0.2">
      <c r="A91" s="61" t="s">
        <v>56</v>
      </c>
      <c r="B91" s="39" t="s">
        <v>186</v>
      </c>
      <c r="C91" s="62" t="s">
        <v>92</v>
      </c>
      <c r="D91" s="71">
        <v>1050.6666666666658</v>
      </c>
      <c r="E91" s="72">
        <v>0</v>
      </c>
      <c r="F91" s="72">
        <v>0</v>
      </c>
      <c r="G91" s="72">
        <v>0</v>
      </c>
      <c r="H91" s="72">
        <v>902592</v>
      </c>
      <c r="I91" s="62" t="s">
        <v>110</v>
      </c>
    </row>
    <row r="92" spans="1:9" ht="13.5" thickBot="1" x14ac:dyDescent="0.25">
      <c r="A92" s="85" t="s">
        <v>156</v>
      </c>
      <c r="B92" s="86" t="s">
        <v>158</v>
      </c>
      <c r="C92" s="87" t="s">
        <v>92</v>
      </c>
      <c r="D92" s="88">
        <v>95.816666666666663</v>
      </c>
      <c r="E92" s="89">
        <v>0</v>
      </c>
      <c r="F92" s="89">
        <v>0</v>
      </c>
      <c r="G92" s="89">
        <v>0</v>
      </c>
      <c r="H92" s="89">
        <v>73680</v>
      </c>
      <c r="I92" s="87" t="s">
        <v>110</v>
      </c>
    </row>
    <row r="93" spans="1:9" x14ac:dyDescent="0.2">
      <c r="A93" s="61" t="s">
        <v>54</v>
      </c>
      <c r="B93" s="39" t="s">
        <v>86</v>
      </c>
      <c r="C93" s="62" t="s">
        <v>91</v>
      </c>
      <c r="D93" s="71">
        <v>23.833333333333332</v>
      </c>
      <c r="E93" s="72">
        <v>0</v>
      </c>
      <c r="F93" s="72">
        <v>14060</v>
      </c>
      <c r="G93" s="72">
        <v>0</v>
      </c>
      <c r="H93" s="72">
        <v>9802</v>
      </c>
      <c r="I93" s="62" t="s">
        <v>194</v>
      </c>
    </row>
    <row r="94" spans="1:9" x14ac:dyDescent="0.2">
      <c r="A94" s="73" t="s">
        <v>121</v>
      </c>
      <c r="B94" t="s">
        <v>86</v>
      </c>
      <c r="C94" s="3" t="s">
        <v>91</v>
      </c>
      <c r="D94" s="74">
        <v>14148.400000000005</v>
      </c>
      <c r="E94" s="75">
        <v>2092</v>
      </c>
      <c r="F94" s="75">
        <v>6849992</v>
      </c>
      <c r="G94" s="75">
        <v>0</v>
      </c>
      <c r="H94" s="75">
        <v>6892578</v>
      </c>
      <c r="I94" s="3" t="s">
        <v>194</v>
      </c>
    </row>
    <row r="95" spans="1:9" x14ac:dyDescent="0.2">
      <c r="A95" s="61" t="s">
        <v>1</v>
      </c>
      <c r="B95" s="39" t="s">
        <v>86</v>
      </c>
      <c r="C95" s="62" t="s">
        <v>91</v>
      </c>
      <c r="D95" s="71">
        <v>6142.8333333333303</v>
      </c>
      <c r="E95" s="72">
        <v>1045</v>
      </c>
      <c r="F95" s="72">
        <v>2594097</v>
      </c>
      <c r="G95" s="72">
        <v>0</v>
      </c>
      <c r="H95" s="72">
        <v>2421549</v>
      </c>
      <c r="I95" s="62" t="s">
        <v>194</v>
      </c>
    </row>
    <row r="96" spans="1:9" x14ac:dyDescent="0.2">
      <c r="A96" s="73" t="s">
        <v>141</v>
      </c>
      <c r="B96" t="s">
        <v>86</v>
      </c>
      <c r="C96" s="3" t="s">
        <v>91</v>
      </c>
      <c r="D96" s="74">
        <v>25.583333333333336</v>
      </c>
      <c r="E96" s="75">
        <v>0</v>
      </c>
      <c r="F96" s="75">
        <v>0</v>
      </c>
      <c r="G96" s="75">
        <v>0</v>
      </c>
      <c r="H96" s="75">
        <v>7312</v>
      </c>
      <c r="I96" s="3" t="s">
        <v>194</v>
      </c>
    </row>
    <row r="97" spans="1:9" x14ac:dyDescent="0.2">
      <c r="A97" s="61" t="s">
        <v>172</v>
      </c>
      <c r="B97" s="39" t="s">
        <v>86</v>
      </c>
      <c r="C97" s="62" t="s">
        <v>91</v>
      </c>
      <c r="D97" s="71">
        <v>730.66666666666652</v>
      </c>
      <c r="E97" s="72">
        <v>0</v>
      </c>
      <c r="F97" s="72">
        <v>8353</v>
      </c>
      <c r="G97" s="72">
        <v>0</v>
      </c>
      <c r="H97" s="72">
        <v>167582</v>
      </c>
      <c r="I97" s="62" t="s">
        <v>194</v>
      </c>
    </row>
    <row r="98" spans="1:9" x14ac:dyDescent="0.2">
      <c r="A98" s="73" t="s">
        <v>20</v>
      </c>
      <c r="B98" t="s">
        <v>86</v>
      </c>
      <c r="C98" s="3" t="s">
        <v>91</v>
      </c>
      <c r="D98" s="74">
        <v>606.66666666666652</v>
      </c>
      <c r="E98" s="75">
        <v>0</v>
      </c>
      <c r="F98" s="75">
        <v>0</v>
      </c>
      <c r="G98" s="75">
        <v>0</v>
      </c>
      <c r="H98" s="75">
        <v>293948</v>
      </c>
      <c r="I98" s="3" t="s">
        <v>194</v>
      </c>
    </row>
    <row r="99" spans="1:9" x14ac:dyDescent="0.2">
      <c r="A99" s="61" t="s">
        <v>4</v>
      </c>
      <c r="B99" s="39" t="s">
        <v>86</v>
      </c>
      <c r="C99" s="62" t="s">
        <v>91</v>
      </c>
      <c r="D99" s="71">
        <v>230.00000000000003</v>
      </c>
      <c r="E99" s="72">
        <v>0</v>
      </c>
      <c r="F99" s="72">
        <v>0</v>
      </c>
      <c r="G99" s="72">
        <v>0</v>
      </c>
      <c r="H99" s="72">
        <v>146308</v>
      </c>
      <c r="I99" s="62" t="s">
        <v>194</v>
      </c>
    </row>
    <row r="100" spans="1:9" x14ac:dyDescent="0.2">
      <c r="A100" s="73" t="s">
        <v>142</v>
      </c>
      <c r="B100" t="s">
        <v>86</v>
      </c>
      <c r="C100" s="3" t="s">
        <v>91</v>
      </c>
      <c r="D100" s="74">
        <v>23</v>
      </c>
      <c r="E100" s="75">
        <v>0</v>
      </c>
      <c r="F100" s="75">
        <v>0</v>
      </c>
      <c r="G100" s="75">
        <v>0</v>
      </c>
      <c r="H100" s="75">
        <v>7312</v>
      </c>
      <c r="I100" s="3" t="s">
        <v>194</v>
      </c>
    </row>
    <row r="101" spans="1:9" x14ac:dyDescent="0.2">
      <c r="A101" s="61" t="s">
        <v>176</v>
      </c>
      <c r="B101" s="39" t="s">
        <v>86</v>
      </c>
      <c r="C101" s="62" t="s">
        <v>91</v>
      </c>
      <c r="D101" s="71">
        <v>390.01666666666665</v>
      </c>
      <c r="E101" s="72">
        <v>0</v>
      </c>
      <c r="F101" s="72">
        <v>140224</v>
      </c>
      <c r="G101" s="72">
        <v>0</v>
      </c>
      <c r="H101" s="72">
        <v>267876</v>
      </c>
      <c r="I101" s="62" t="s">
        <v>194</v>
      </c>
    </row>
    <row r="102" spans="1:9" x14ac:dyDescent="0.2">
      <c r="A102" s="73" t="s">
        <v>53</v>
      </c>
      <c r="B102" t="s">
        <v>86</v>
      </c>
      <c r="C102" s="3" t="s">
        <v>91</v>
      </c>
      <c r="D102" s="74">
        <v>541.06666666666661</v>
      </c>
      <c r="E102" s="75">
        <v>0</v>
      </c>
      <c r="F102" s="75">
        <v>294200</v>
      </c>
      <c r="G102" s="75">
        <v>0</v>
      </c>
      <c r="H102" s="75">
        <v>248860</v>
      </c>
      <c r="I102" s="3" t="s">
        <v>194</v>
      </c>
    </row>
    <row r="103" spans="1:9" x14ac:dyDescent="0.2">
      <c r="A103" s="61" t="s">
        <v>3</v>
      </c>
      <c r="B103" s="39" t="s">
        <v>86</v>
      </c>
      <c r="C103" s="62" t="s">
        <v>91</v>
      </c>
      <c r="D103" s="71">
        <v>15082.283333333362</v>
      </c>
      <c r="E103" s="72">
        <v>0</v>
      </c>
      <c r="F103" s="72">
        <v>6931564</v>
      </c>
      <c r="G103" s="72">
        <v>0</v>
      </c>
      <c r="H103" s="72">
        <v>10310302</v>
      </c>
      <c r="I103" s="62" t="s">
        <v>194</v>
      </c>
    </row>
    <row r="104" spans="1:9" x14ac:dyDescent="0.2">
      <c r="A104" s="73" t="s">
        <v>177</v>
      </c>
      <c r="B104" t="s">
        <v>86</v>
      </c>
      <c r="C104" s="3" t="s">
        <v>91</v>
      </c>
      <c r="D104" s="74">
        <v>16589.633333333284</v>
      </c>
      <c r="E104" s="75">
        <v>0</v>
      </c>
      <c r="F104" s="75">
        <v>9705040.5879999995</v>
      </c>
      <c r="G104" s="75">
        <v>0</v>
      </c>
      <c r="H104" s="75">
        <v>11662104</v>
      </c>
      <c r="I104" s="3" t="s">
        <v>194</v>
      </c>
    </row>
    <row r="105" spans="1:9" x14ac:dyDescent="0.2">
      <c r="A105" s="61" t="s">
        <v>121</v>
      </c>
      <c r="B105" s="39" t="s">
        <v>86</v>
      </c>
      <c r="C105" s="62" t="s">
        <v>92</v>
      </c>
      <c r="D105" s="71">
        <v>18459.650000000027</v>
      </c>
      <c r="E105" s="72">
        <v>10849</v>
      </c>
      <c r="F105" s="72">
        <v>6971447</v>
      </c>
      <c r="G105" s="72">
        <v>0</v>
      </c>
      <c r="H105" s="72">
        <v>12994089</v>
      </c>
      <c r="I105" s="62" t="s">
        <v>194</v>
      </c>
    </row>
    <row r="106" spans="1:9" x14ac:dyDescent="0.2">
      <c r="A106" s="73" t="s">
        <v>1</v>
      </c>
      <c r="B106" t="s">
        <v>86</v>
      </c>
      <c r="C106" s="3" t="s">
        <v>92</v>
      </c>
      <c r="D106" s="74">
        <v>2568.3500000000013</v>
      </c>
      <c r="E106" s="75">
        <v>12</v>
      </c>
      <c r="F106" s="75">
        <v>744545</v>
      </c>
      <c r="G106" s="75">
        <v>0</v>
      </c>
      <c r="H106" s="75">
        <v>1470153</v>
      </c>
      <c r="I106" s="3" t="s">
        <v>194</v>
      </c>
    </row>
    <row r="107" spans="1:9" x14ac:dyDescent="0.2">
      <c r="A107" s="61" t="s">
        <v>141</v>
      </c>
      <c r="B107" s="39" t="s">
        <v>86</v>
      </c>
      <c r="C107" s="62" t="s">
        <v>92</v>
      </c>
      <c r="D107" s="71">
        <v>248.31666666666669</v>
      </c>
      <c r="E107" s="72">
        <v>0</v>
      </c>
      <c r="F107" s="72">
        <v>0</v>
      </c>
      <c r="G107" s="72">
        <v>0</v>
      </c>
      <c r="H107" s="72">
        <v>184654</v>
      </c>
      <c r="I107" s="62" t="s">
        <v>194</v>
      </c>
    </row>
    <row r="108" spans="1:9" x14ac:dyDescent="0.2">
      <c r="A108" s="73" t="s">
        <v>20</v>
      </c>
      <c r="B108" t="s">
        <v>86</v>
      </c>
      <c r="C108" s="3" t="s">
        <v>92</v>
      </c>
      <c r="D108" s="74">
        <v>74.083333333333329</v>
      </c>
      <c r="E108" s="75">
        <v>0</v>
      </c>
      <c r="F108" s="75">
        <v>0</v>
      </c>
      <c r="G108" s="75">
        <v>0</v>
      </c>
      <c r="H108" s="75">
        <v>36144</v>
      </c>
      <c r="I108" s="3" t="s">
        <v>194</v>
      </c>
    </row>
    <row r="109" spans="1:9" x14ac:dyDescent="0.2">
      <c r="A109" s="61" t="s">
        <v>142</v>
      </c>
      <c r="B109" s="39" t="s">
        <v>86</v>
      </c>
      <c r="C109" s="62" t="s">
        <v>92</v>
      </c>
      <c r="D109" s="71">
        <v>597.85</v>
      </c>
      <c r="E109" s="72">
        <v>0</v>
      </c>
      <c r="F109" s="72">
        <v>0</v>
      </c>
      <c r="G109" s="72">
        <v>0</v>
      </c>
      <c r="H109" s="72">
        <v>414824</v>
      </c>
      <c r="I109" s="62" t="s">
        <v>194</v>
      </c>
    </row>
    <row r="110" spans="1:9" x14ac:dyDescent="0.2">
      <c r="A110" s="73" t="s">
        <v>3</v>
      </c>
      <c r="B110" t="s">
        <v>86</v>
      </c>
      <c r="C110" s="3" t="s">
        <v>92</v>
      </c>
      <c r="D110" s="74">
        <v>3275.0166666666692</v>
      </c>
      <c r="E110" s="75">
        <v>0</v>
      </c>
      <c r="F110" s="75">
        <v>1805000</v>
      </c>
      <c r="G110" s="75">
        <v>0</v>
      </c>
      <c r="H110" s="75">
        <v>2376291</v>
      </c>
      <c r="I110" s="3" t="s">
        <v>194</v>
      </c>
    </row>
    <row r="111" spans="1:9" x14ac:dyDescent="0.2">
      <c r="A111" s="61" t="s">
        <v>177</v>
      </c>
      <c r="B111" s="39" t="s">
        <v>86</v>
      </c>
      <c r="C111" s="62" t="s">
        <v>92</v>
      </c>
      <c r="D111" s="71">
        <v>10490.6</v>
      </c>
      <c r="E111" s="72">
        <v>0</v>
      </c>
      <c r="F111" s="72">
        <v>6093438.5199999996</v>
      </c>
      <c r="G111" s="72">
        <v>0</v>
      </c>
      <c r="H111" s="72">
        <v>7682703</v>
      </c>
      <c r="I111" s="62" t="s">
        <v>194</v>
      </c>
    </row>
    <row r="112" spans="1:9" x14ac:dyDescent="0.2">
      <c r="A112" s="73" t="s">
        <v>165</v>
      </c>
      <c r="B112" t="s">
        <v>89</v>
      </c>
      <c r="C112" s="3" t="s">
        <v>92</v>
      </c>
      <c r="D112" s="74">
        <v>319.50000000000006</v>
      </c>
      <c r="E112" s="75">
        <v>0</v>
      </c>
      <c r="F112" s="75">
        <v>211300</v>
      </c>
      <c r="G112" s="75">
        <v>0</v>
      </c>
      <c r="H112" s="75">
        <v>246810</v>
      </c>
      <c r="I112" s="3" t="s">
        <v>194</v>
      </c>
    </row>
    <row r="113" spans="1:9" x14ac:dyDescent="0.2">
      <c r="A113" s="61" t="s">
        <v>147</v>
      </c>
      <c r="B113" s="39" t="s">
        <v>89</v>
      </c>
      <c r="C113" s="62" t="s">
        <v>92</v>
      </c>
      <c r="D113" s="71">
        <v>279.63333333333333</v>
      </c>
      <c r="E113" s="72">
        <v>0</v>
      </c>
      <c r="F113" s="72">
        <v>117979</v>
      </c>
      <c r="G113" s="72">
        <v>0</v>
      </c>
      <c r="H113" s="72">
        <v>255136</v>
      </c>
      <c r="I113" s="62" t="s">
        <v>194</v>
      </c>
    </row>
    <row r="114" spans="1:9" x14ac:dyDescent="0.2">
      <c r="A114" s="73" t="s">
        <v>37</v>
      </c>
      <c r="B114" t="s">
        <v>89</v>
      </c>
      <c r="C114" s="3" t="s">
        <v>92</v>
      </c>
      <c r="D114" s="74">
        <v>1526</v>
      </c>
      <c r="E114" s="75">
        <v>10949</v>
      </c>
      <c r="F114" s="75">
        <v>670770</v>
      </c>
      <c r="G114" s="75">
        <v>0</v>
      </c>
      <c r="H114" s="75">
        <v>1402898</v>
      </c>
      <c r="I114" s="3" t="s">
        <v>194</v>
      </c>
    </row>
    <row r="115" spans="1:9" x14ac:dyDescent="0.2">
      <c r="A115" s="61" t="s">
        <v>159</v>
      </c>
      <c r="B115" s="39" t="s">
        <v>89</v>
      </c>
      <c r="C115" s="62" t="s">
        <v>92</v>
      </c>
      <c r="D115" s="71">
        <v>180</v>
      </c>
      <c r="E115" s="72">
        <v>0</v>
      </c>
      <c r="F115" s="72">
        <v>80945</v>
      </c>
      <c r="G115" s="72">
        <v>0</v>
      </c>
      <c r="H115" s="72">
        <v>166356</v>
      </c>
      <c r="I115" s="62" t="s">
        <v>194</v>
      </c>
    </row>
    <row r="116" spans="1:9" x14ac:dyDescent="0.2">
      <c r="A116" s="73" t="s">
        <v>15</v>
      </c>
      <c r="B116" t="s">
        <v>89</v>
      </c>
      <c r="C116" s="3" t="s">
        <v>92</v>
      </c>
      <c r="D116" s="74">
        <v>980</v>
      </c>
      <c r="E116" s="75">
        <v>3087</v>
      </c>
      <c r="F116" s="75">
        <v>381951</v>
      </c>
      <c r="G116" s="75">
        <v>0</v>
      </c>
      <c r="H116" s="75">
        <v>835960</v>
      </c>
      <c r="I116" s="3" t="s">
        <v>194</v>
      </c>
    </row>
    <row r="117" spans="1:9" x14ac:dyDescent="0.2">
      <c r="A117" s="61" t="s">
        <v>13</v>
      </c>
      <c r="B117" s="39" t="s">
        <v>89</v>
      </c>
      <c r="C117" s="62" t="s">
        <v>92</v>
      </c>
      <c r="D117" s="71">
        <v>976.26666666666563</v>
      </c>
      <c r="E117" s="72">
        <v>0</v>
      </c>
      <c r="F117" s="72">
        <v>0</v>
      </c>
      <c r="G117" s="72">
        <v>0</v>
      </c>
      <c r="H117" s="72">
        <v>906241</v>
      </c>
      <c r="I117" s="62" t="s">
        <v>194</v>
      </c>
    </row>
    <row r="118" spans="1:9" x14ac:dyDescent="0.2">
      <c r="A118" s="73" t="s">
        <v>154</v>
      </c>
      <c r="B118" t="s">
        <v>89</v>
      </c>
      <c r="C118" s="3" t="s">
        <v>92</v>
      </c>
      <c r="D118" s="74">
        <v>676.66666666666686</v>
      </c>
      <c r="E118" s="75">
        <v>0</v>
      </c>
      <c r="F118" s="75">
        <v>266092</v>
      </c>
      <c r="G118" s="75">
        <v>0</v>
      </c>
      <c r="H118" s="75">
        <v>499960</v>
      </c>
      <c r="I118" s="3" t="s">
        <v>194</v>
      </c>
    </row>
    <row r="119" spans="1:9" x14ac:dyDescent="0.2">
      <c r="A119" s="61" t="s">
        <v>160</v>
      </c>
      <c r="B119" s="39" t="s">
        <v>89</v>
      </c>
      <c r="C119" s="62" t="s">
        <v>92</v>
      </c>
      <c r="D119" s="71">
        <v>360</v>
      </c>
      <c r="E119" s="72">
        <v>0</v>
      </c>
      <c r="F119" s="72">
        <v>128972</v>
      </c>
      <c r="G119" s="72">
        <v>0</v>
      </c>
      <c r="H119" s="72">
        <v>310320</v>
      </c>
      <c r="I119" s="62" t="s">
        <v>194</v>
      </c>
    </row>
    <row r="120" spans="1:9" x14ac:dyDescent="0.2">
      <c r="A120" s="73" t="s">
        <v>148</v>
      </c>
      <c r="B120" t="s">
        <v>89</v>
      </c>
      <c r="C120" s="3" t="s">
        <v>92</v>
      </c>
      <c r="D120" s="74">
        <v>132.63333333333333</v>
      </c>
      <c r="E120" s="75">
        <v>0</v>
      </c>
      <c r="F120" s="75">
        <v>107867</v>
      </c>
      <c r="G120" s="75">
        <v>0</v>
      </c>
      <c r="H120" s="75">
        <v>127568</v>
      </c>
      <c r="I120" s="3" t="s">
        <v>194</v>
      </c>
    </row>
    <row r="121" spans="1:9" x14ac:dyDescent="0.2">
      <c r="A121" s="61" t="s">
        <v>178</v>
      </c>
      <c r="B121" s="39" t="s">
        <v>89</v>
      </c>
      <c r="C121" s="62" t="s">
        <v>92</v>
      </c>
      <c r="D121" s="71">
        <v>1838</v>
      </c>
      <c r="E121" s="72">
        <v>0</v>
      </c>
      <c r="F121" s="72">
        <v>726541</v>
      </c>
      <c r="G121" s="72">
        <v>15199</v>
      </c>
      <c r="H121" s="72">
        <v>1589000</v>
      </c>
      <c r="I121" s="62" t="s">
        <v>194</v>
      </c>
    </row>
    <row r="122" spans="1:9" x14ac:dyDescent="0.2">
      <c r="A122" s="73" t="s">
        <v>25</v>
      </c>
      <c r="B122" t="s">
        <v>89</v>
      </c>
      <c r="C122" s="3" t="s">
        <v>92</v>
      </c>
      <c r="D122" s="74">
        <v>794</v>
      </c>
      <c r="E122" s="75">
        <v>414</v>
      </c>
      <c r="F122" s="75">
        <v>346488</v>
      </c>
      <c r="G122" s="75">
        <v>0</v>
      </c>
      <c r="H122" s="75">
        <v>731994</v>
      </c>
      <c r="I122" s="3" t="s">
        <v>194</v>
      </c>
    </row>
    <row r="123" spans="1:9" x14ac:dyDescent="0.2">
      <c r="A123" s="61" t="s">
        <v>179</v>
      </c>
      <c r="B123" s="39" t="s">
        <v>89</v>
      </c>
      <c r="C123" s="62" t="s">
        <v>92</v>
      </c>
      <c r="D123" s="71">
        <v>720</v>
      </c>
      <c r="E123" s="72">
        <v>23484</v>
      </c>
      <c r="F123" s="72">
        <v>364376</v>
      </c>
      <c r="G123" s="72">
        <v>0</v>
      </c>
      <c r="H123" s="72">
        <v>694684</v>
      </c>
      <c r="I123" s="62" t="s">
        <v>194</v>
      </c>
    </row>
    <row r="124" spans="1:9" x14ac:dyDescent="0.2">
      <c r="A124" s="73" t="s">
        <v>180</v>
      </c>
      <c r="B124" t="s">
        <v>89</v>
      </c>
      <c r="C124" s="3" t="s">
        <v>92</v>
      </c>
      <c r="D124" s="74">
        <v>600</v>
      </c>
      <c r="E124" s="75">
        <v>0</v>
      </c>
      <c r="F124" s="75">
        <v>0</v>
      </c>
      <c r="G124" s="75">
        <v>0</v>
      </c>
      <c r="H124" s="75">
        <v>457680</v>
      </c>
      <c r="I124" s="3" t="s">
        <v>194</v>
      </c>
    </row>
    <row r="125" spans="1:9" x14ac:dyDescent="0.2">
      <c r="A125" s="61" t="s">
        <v>145</v>
      </c>
      <c r="B125" s="39" t="s">
        <v>89</v>
      </c>
      <c r="C125" s="62" t="s">
        <v>92</v>
      </c>
      <c r="D125" s="71">
        <v>191.83333333333334</v>
      </c>
      <c r="E125" s="72">
        <v>0</v>
      </c>
      <c r="F125" s="72">
        <v>64933</v>
      </c>
      <c r="G125" s="72">
        <v>0</v>
      </c>
      <c r="H125" s="72">
        <v>161442</v>
      </c>
      <c r="I125" s="62" t="s">
        <v>194</v>
      </c>
    </row>
    <row r="126" spans="1:9" x14ac:dyDescent="0.2">
      <c r="A126" s="73" t="s">
        <v>149</v>
      </c>
      <c r="B126" t="s">
        <v>89</v>
      </c>
      <c r="C126" s="3" t="s">
        <v>92</v>
      </c>
      <c r="D126" s="74">
        <v>393.18333333333328</v>
      </c>
      <c r="E126" s="75">
        <v>0</v>
      </c>
      <c r="F126" s="75">
        <v>101833</v>
      </c>
      <c r="G126" s="75">
        <v>0</v>
      </c>
      <c r="H126" s="75">
        <v>309181</v>
      </c>
      <c r="I126" s="3" t="s">
        <v>194</v>
      </c>
    </row>
    <row r="127" spans="1:9" x14ac:dyDescent="0.2">
      <c r="A127" s="61" t="s">
        <v>124</v>
      </c>
      <c r="B127" s="39" t="s">
        <v>89</v>
      </c>
      <c r="C127" s="62" t="s">
        <v>92</v>
      </c>
      <c r="D127" s="71">
        <v>931.9</v>
      </c>
      <c r="E127" s="72">
        <v>0</v>
      </c>
      <c r="F127" s="72">
        <v>510540</v>
      </c>
      <c r="G127" s="72">
        <v>0</v>
      </c>
      <c r="H127" s="72">
        <v>719152</v>
      </c>
      <c r="I127" s="62" t="s">
        <v>194</v>
      </c>
    </row>
    <row r="128" spans="1:9" x14ac:dyDescent="0.2">
      <c r="A128" s="73" t="s">
        <v>16</v>
      </c>
      <c r="B128" t="s">
        <v>89</v>
      </c>
      <c r="C128" s="3" t="s">
        <v>92</v>
      </c>
      <c r="D128" s="74">
        <v>268.8</v>
      </c>
      <c r="E128" s="75">
        <v>0</v>
      </c>
      <c r="F128" s="75">
        <v>108560</v>
      </c>
      <c r="G128" s="75">
        <v>0</v>
      </c>
      <c r="H128" s="75">
        <v>199536</v>
      </c>
      <c r="I128" s="3" t="s">
        <v>194</v>
      </c>
    </row>
    <row r="129" spans="1:9" x14ac:dyDescent="0.2">
      <c r="A129" s="61" t="s">
        <v>150</v>
      </c>
      <c r="B129" s="39" t="s">
        <v>89</v>
      </c>
      <c r="C129" s="62" t="s">
        <v>92</v>
      </c>
      <c r="D129" s="71">
        <v>328.33333333333331</v>
      </c>
      <c r="E129" s="72">
        <v>0</v>
      </c>
      <c r="F129" s="72">
        <v>107660</v>
      </c>
      <c r="G129" s="72">
        <v>0</v>
      </c>
      <c r="H129" s="72">
        <v>215618</v>
      </c>
      <c r="I129" s="62" t="s">
        <v>194</v>
      </c>
    </row>
    <row r="130" spans="1:9" x14ac:dyDescent="0.2">
      <c r="A130" s="73" t="s">
        <v>118</v>
      </c>
      <c r="B130" t="s">
        <v>89</v>
      </c>
      <c r="C130" s="3" t="s">
        <v>92</v>
      </c>
      <c r="D130" s="74">
        <v>2699.6333333333364</v>
      </c>
      <c r="E130" s="75">
        <v>12014.099999999999</v>
      </c>
      <c r="F130" s="75">
        <v>908999</v>
      </c>
      <c r="G130" s="75">
        <v>0</v>
      </c>
      <c r="H130" s="75">
        <v>2192844</v>
      </c>
      <c r="I130" s="3" t="s">
        <v>194</v>
      </c>
    </row>
    <row r="131" spans="1:9" x14ac:dyDescent="0.2">
      <c r="A131" s="61" t="s">
        <v>151</v>
      </c>
      <c r="B131" s="39" t="s">
        <v>89</v>
      </c>
      <c r="C131" s="62" t="s">
        <v>92</v>
      </c>
      <c r="D131" s="71">
        <v>130.41666666666666</v>
      </c>
      <c r="E131" s="72">
        <v>0</v>
      </c>
      <c r="F131" s="72">
        <v>86390</v>
      </c>
      <c r="G131" s="72">
        <v>0</v>
      </c>
      <c r="H131" s="72">
        <v>127568</v>
      </c>
      <c r="I131" s="62" t="s">
        <v>194</v>
      </c>
    </row>
    <row r="132" spans="1:9" x14ac:dyDescent="0.2">
      <c r="A132" s="73" t="s">
        <v>7</v>
      </c>
      <c r="B132" t="s">
        <v>87</v>
      </c>
      <c r="C132" s="3" t="s">
        <v>92</v>
      </c>
      <c r="D132" s="74">
        <v>6403.9166666666633</v>
      </c>
      <c r="E132" s="75">
        <v>0</v>
      </c>
      <c r="F132" s="75">
        <v>2398654</v>
      </c>
      <c r="G132" s="75">
        <v>0</v>
      </c>
      <c r="H132" s="75">
        <v>4211588</v>
      </c>
      <c r="I132" s="3" t="s">
        <v>194</v>
      </c>
    </row>
    <row r="133" spans="1:9" x14ac:dyDescent="0.2">
      <c r="A133" s="61" t="s">
        <v>5</v>
      </c>
      <c r="B133" s="39" t="s">
        <v>87</v>
      </c>
      <c r="C133" s="62" t="s">
        <v>92</v>
      </c>
      <c r="D133" s="71">
        <v>12622.783333333013</v>
      </c>
      <c r="E133" s="72">
        <v>54014.233011970027</v>
      </c>
      <c r="F133" s="72">
        <v>7173067.101497204</v>
      </c>
      <c r="G133" s="72">
        <v>0</v>
      </c>
      <c r="H133" s="72">
        <v>7789958</v>
      </c>
      <c r="I133" s="62" t="s">
        <v>194</v>
      </c>
    </row>
    <row r="134" spans="1:9" x14ac:dyDescent="0.2">
      <c r="A134" s="73" t="s">
        <v>143</v>
      </c>
      <c r="B134" t="s">
        <v>87</v>
      </c>
      <c r="C134" s="3" t="s">
        <v>92</v>
      </c>
      <c r="D134" s="74">
        <v>30</v>
      </c>
      <c r="E134" s="75">
        <v>0</v>
      </c>
      <c r="F134" s="75">
        <v>0</v>
      </c>
      <c r="G134" s="75">
        <v>0</v>
      </c>
      <c r="H134" s="75">
        <v>16264</v>
      </c>
      <c r="I134" s="3" t="s">
        <v>194</v>
      </c>
    </row>
    <row r="135" spans="1:9" x14ac:dyDescent="0.2">
      <c r="A135" s="61" t="s">
        <v>189</v>
      </c>
      <c r="B135" s="39" t="s">
        <v>87</v>
      </c>
      <c r="C135" s="62" t="s">
        <v>92</v>
      </c>
      <c r="D135" s="71">
        <v>491.81666666666666</v>
      </c>
      <c r="E135" s="72">
        <v>0</v>
      </c>
      <c r="F135" s="72">
        <v>11128</v>
      </c>
      <c r="G135" s="72">
        <v>0</v>
      </c>
      <c r="H135" s="72">
        <v>255031</v>
      </c>
      <c r="I135" s="62" t="s">
        <v>194</v>
      </c>
    </row>
    <row r="136" spans="1:9" x14ac:dyDescent="0.2">
      <c r="A136" s="73" t="s">
        <v>6</v>
      </c>
      <c r="B136" t="s">
        <v>87</v>
      </c>
      <c r="C136" s="3" t="s">
        <v>92</v>
      </c>
      <c r="D136" s="74">
        <v>10695.050000000003</v>
      </c>
      <c r="E136" s="75">
        <v>17514</v>
      </c>
      <c r="F136" s="75">
        <v>6818411</v>
      </c>
      <c r="G136" s="75">
        <v>0</v>
      </c>
      <c r="H136" s="75">
        <v>6896730</v>
      </c>
      <c r="I136" s="3" t="s">
        <v>194</v>
      </c>
    </row>
    <row r="137" spans="1:9" x14ac:dyDescent="0.2">
      <c r="A137" s="61" t="s">
        <v>84</v>
      </c>
      <c r="B137" s="39" t="s">
        <v>87</v>
      </c>
      <c r="C137" s="62" t="s">
        <v>92</v>
      </c>
      <c r="D137" s="71">
        <v>1829.4166666666792</v>
      </c>
      <c r="E137" s="72">
        <v>0</v>
      </c>
      <c r="F137" s="72">
        <v>595411.65321945981</v>
      </c>
      <c r="G137" s="72">
        <v>0</v>
      </c>
      <c r="H137" s="72">
        <v>994424</v>
      </c>
      <c r="I137" s="62" t="s">
        <v>194</v>
      </c>
    </row>
    <row r="138" spans="1:9" x14ac:dyDescent="0.2">
      <c r="A138" s="73" t="s">
        <v>10</v>
      </c>
      <c r="B138" t="s">
        <v>87</v>
      </c>
      <c r="C138" s="3" t="s">
        <v>92</v>
      </c>
      <c r="D138" s="74">
        <v>374</v>
      </c>
      <c r="E138" s="75">
        <v>0</v>
      </c>
      <c r="F138" s="75">
        <v>0</v>
      </c>
      <c r="G138" s="75">
        <v>0</v>
      </c>
      <c r="H138" s="75">
        <v>340153</v>
      </c>
      <c r="I138" s="3" t="s">
        <v>194</v>
      </c>
    </row>
    <row r="139" spans="1:9" x14ac:dyDescent="0.2">
      <c r="A139" s="61" t="s">
        <v>9</v>
      </c>
      <c r="B139" s="39" t="s">
        <v>87</v>
      </c>
      <c r="C139" s="62" t="s">
        <v>92</v>
      </c>
      <c r="D139" s="71">
        <v>2408.8833333333237</v>
      </c>
      <c r="E139" s="72">
        <v>0</v>
      </c>
      <c r="F139" s="72">
        <v>2182800</v>
      </c>
      <c r="G139" s="72">
        <v>0</v>
      </c>
      <c r="H139" s="72">
        <v>1604521</v>
      </c>
      <c r="I139" s="62" t="s">
        <v>194</v>
      </c>
    </row>
    <row r="140" spans="1:9" x14ac:dyDescent="0.2">
      <c r="A140" s="73" t="s">
        <v>33</v>
      </c>
      <c r="B140" t="s">
        <v>87</v>
      </c>
      <c r="C140" s="3" t="s">
        <v>92</v>
      </c>
      <c r="D140" s="74">
        <v>2390.85</v>
      </c>
      <c r="E140" s="75">
        <v>0</v>
      </c>
      <c r="F140" s="75">
        <v>830538</v>
      </c>
      <c r="G140" s="75">
        <v>0</v>
      </c>
      <c r="H140" s="75">
        <v>1711288</v>
      </c>
      <c r="I140" s="3" t="s">
        <v>194</v>
      </c>
    </row>
    <row r="141" spans="1:9" x14ac:dyDescent="0.2">
      <c r="A141" s="61" t="s">
        <v>34</v>
      </c>
      <c r="B141" s="39" t="s">
        <v>87</v>
      </c>
      <c r="C141" s="62" t="s">
        <v>92</v>
      </c>
      <c r="D141" s="71">
        <v>403.73333333333335</v>
      </c>
      <c r="E141" s="72">
        <v>0</v>
      </c>
      <c r="F141" s="72">
        <v>172663</v>
      </c>
      <c r="G141" s="72">
        <v>0</v>
      </c>
      <c r="H141" s="72">
        <v>272212</v>
      </c>
      <c r="I141" s="62" t="s">
        <v>194</v>
      </c>
    </row>
    <row r="142" spans="1:9" x14ac:dyDescent="0.2">
      <c r="A142" s="73" t="s">
        <v>49</v>
      </c>
      <c r="B142" t="s">
        <v>87</v>
      </c>
      <c r="C142" s="3" t="s">
        <v>92</v>
      </c>
      <c r="D142" s="74">
        <v>789.29999999999961</v>
      </c>
      <c r="E142" s="75">
        <v>0</v>
      </c>
      <c r="F142" s="75">
        <v>249912.55754810004</v>
      </c>
      <c r="G142" s="75">
        <v>0</v>
      </c>
      <c r="H142" s="75">
        <v>468770</v>
      </c>
      <c r="I142" s="3" t="s">
        <v>194</v>
      </c>
    </row>
    <row r="143" spans="1:9" x14ac:dyDescent="0.2">
      <c r="A143" s="61" t="s">
        <v>55</v>
      </c>
      <c r="B143" s="39" t="s">
        <v>87</v>
      </c>
      <c r="C143" s="62" t="s">
        <v>92</v>
      </c>
      <c r="D143" s="71">
        <v>4084.7000000000116</v>
      </c>
      <c r="E143" s="72">
        <v>0</v>
      </c>
      <c r="F143" s="72">
        <v>2485252</v>
      </c>
      <c r="G143" s="72">
        <v>0</v>
      </c>
      <c r="H143" s="72">
        <v>2516150</v>
      </c>
      <c r="I143" s="62" t="s">
        <v>194</v>
      </c>
    </row>
    <row r="144" spans="1:9" x14ac:dyDescent="0.2">
      <c r="A144" s="73" t="s">
        <v>12</v>
      </c>
      <c r="B144" t="s">
        <v>87</v>
      </c>
      <c r="C144" s="3" t="s">
        <v>92</v>
      </c>
      <c r="D144" s="74">
        <v>2024.05</v>
      </c>
      <c r="E144" s="75">
        <v>0</v>
      </c>
      <c r="F144" s="75">
        <v>604075.68191999989</v>
      </c>
      <c r="G144" s="75">
        <v>0</v>
      </c>
      <c r="H144" s="75">
        <v>1183755</v>
      </c>
      <c r="I144" s="3" t="s">
        <v>194</v>
      </c>
    </row>
    <row r="145" spans="1:9" x14ac:dyDescent="0.2">
      <c r="A145" s="61" t="s">
        <v>126</v>
      </c>
      <c r="B145" s="39" t="s">
        <v>87</v>
      </c>
      <c r="C145" s="62" t="s">
        <v>92</v>
      </c>
      <c r="D145" s="71">
        <v>1495.8833333333337</v>
      </c>
      <c r="E145" s="72">
        <v>0</v>
      </c>
      <c r="F145" s="72">
        <v>699280</v>
      </c>
      <c r="G145" s="72">
        <v>0</v>
      </c>
      <c r="H145" s="72">
        <v>1120734</v>
      </c>
      <c r="I145" s="62" t="s">
        <v>194</v>
      </c>
    </row>
    <row r="146" spans="1:9" x14ac:dyDescent="0.2">
      <c r="A146" s="73" t="s">
        <v>51</v>
      </c>
      <c r="B146" t="s">
        <v>87</v>
      </c>
      <c r="C146" s="3" t="s">
        <v>92</v>
      </c>
      <c r="D146" s="74">
        <v>10950.700000000052</v>
      </c>
      <c r="E146" s="75">
        <v>397</v>
      </c>
      <c r="F146" s="75">
        <v>6165195</v>
      </c>
      <c r="G146" s="75">
        <v>0</v>
      </c>
      <c r="H146" s="75">
        <v>7905587</v>
      </c>
      <c r="I146" s="3" t="s">
        <v>194</v>
      </c>
    </row>
    <row r="147" spans="1:9" x14ac:dyDescent="0.2">
      <c r="A147" s="61" t="s">
        <v>181</v>
      </c>
      <c r="B147" s="39" t="s">
        <v>87</v>
      </c>
      <c r="C147" s="62" t="s">
        <v>92</v>
      </c>
      <c r="D147" s="71">
        <v>358</v>
      </c>
      <c r="E147" s="72">
        <v>0</v>
      </c>
      <c r="F147" s="72">
        <v>0</v>
      </c>
      <c r="G147" s="72">
        <v>0</v>
      </c>
      <c r="H147" s="72">
        <v>265800</v>
      </c>
      <c r="I147" s="62" t="s">
        <v>194</v>
      </c>
    </row>
    <row r="148" spans="1:9" x14ac:dyDescent="0.2">
      <c r="A148" s="73" t="s">
        <v>85</v>
      </c>
      <c r="B148" t="s">
        <v>88</v>
      </c>
      <c r="C148" s="3" t="s">
        <v>92</v>
      </c>
      <c r="D148" s="74">
        <v>380.08333333333314</v>
      </c>
      <c r="E148" s="75">
        <v>0</v>
      </c>
      <c r="F148" s="75">
        <v>129185</v>
      </c>
      <c r="G148" s="75">
        <v>0</v>
      </c>
      <c r="H148" s="75">
        <v>288540</v>
      </c>
      <c r="I148" s="3" t="s">
        <v>194</v>
      </c>
    </row>
    <row r="149" spans="1:9" x14ac:dyDescent="0.2">
      <c r="A149" s="61" t="s">
        <v>41</v>
      </c>
      <c r="B149" s="39" t="s">
        <v>88</v>
      </c>
      <c r="C149" s="62" t="s">
        <v>92</v>
      </c>
      <c r="D149" s="71">
        <v>49.999999999999993</v>
      </c>
      <c r="E149" s="72">
        <v>0</v>
      </c>
      <c r="F149" s="72">
        <v>11494</v>
      </c>
      <c r="G149" s="72">
        <v>0</v>
      </c>
      <c r="H149" s="72">
        <v>37044</v>
      </c>
      <c r="I149" s="62" t="s">
        <v>194</v>
      </c>
    </row>
    <row r="150" spans="1:9" x14ac:dyDescent="0.2">
      <c r="A150" s="73" t="s">
        <v>167</v>
      </c>
      <c r="B150" t="s">
        <v>88</v>
      </c>
      <c r="C150" s="3" t="s">
        <v>92</v>
      </c>
      <c r="D150" s="74">
        <v>431.78333333333342</v>
      </c>
      <c r="E150" s="75">
        <v>0</v>
      </c>
      <c r="F150" s="75">
        <v>128430</v>
      </c>
      <c r="G150" s="75">
        <v>0</v>
      </c>
      <c r="H150" s="75">
        <v>285012</v>
      </c>
      <c r="I150" s="3" t="s">
        <v>194</v>
      </c>
    </row>
    <row r="151" spans="1:9" x14ac:dyDescent="0.2">
      <c r="A151" s="61" t="s">
        <v>182</v>
      </c>
      <c r="B151" s="39" t="s">
        <v>88</v>
      </c>
      <c r="C151" s="62" t="s">
        <v>92</v>
      </c>
      <c r="D151" s="71">
        <v>2005.8333333333235</v>
      </c>
      <c r="E151" s="72">
        <v>2341</v>
      </c>
      <c r="F151" s="72">
        <v>668790</v>
      </c>
      <c r="G151" s="72">
        <v>0</v>
      </c>
      <c r="H151" s="72">
        <v>1418506</v>
      </c>
      <c r="I151" s="62" t="s">
        <v>194</v>
      </c>
    </row>
    <row r="152" spans="1:9" x14ac:dyDescent="0.2">
      <c r="A152" s="73" t="s">
        <v>183</v>
      </c>
      <c r="B152" t="s">
        <v>88</v>
      </c>
      <c r="C152" s="3" t="s">
        <v>92</v>
      </c>
      <c r="D152" s="74">
        <v>2388.4333333333361</v>
      </c>
      <c r="E152" s="75">
        <v>0</v>
      </c>
      <c r="F152" s="75">
        <v>1290148</v>
      </c>
      <c r="G152" s="75">
        <v>0</v>
      </c>
      <c r="H152" s="75">
        <v>1574573</v>
      </c>
      <c r="I152" s="3" t="s">
        <v>194</v>
      </c>
    </row>
    <row r="153" spans="1:9" x14ac:dyDescent="0.2">
      <c r="A153" s="61" t="s">
        <v>184</v>
      </c>
      <c r="B153" s="39" t="s">
        <v>88</v>
      </c>
      <c r="C153" s="62" t="s">
        <v>92</v>
      </c>
      <c r="D153" s="71">
        <v>46.183333333333323</v>
      </c>
      <c r="E153" s="72">
        <v>0</v>
      </c>
      <c r="F153" s="72">
        <v>0</v>
      </c>
      <c r="G153" s="72">
        <v>0</v>
      </c>
      <c r="H153" s="72">
        <v>29932</v>
      </c>
      <c r="I153" s="62" t="s">
        <v>194</v>
      </c>
    </row>
    <row r="154" spans="1:9" x14ac:dyDescent="0.2">
      <c r="A154" s="73" t="s">
        <v>23</v>
      </c>
      <c r="B154" t="s">
        <v>88</v>
      </c>
      <c r="C154" s="3" t="s">
        <v>92</v>
      </c>
      <c r="D154" s="74">
        <v>254.33333333333331</v>
      </c>
      <c r="E154" s="75">
        <v>317</v>
      </c>
      <c r="F154" s="75">
        <v>100113</v>
      </c>
      <c r="G154" s="75">
        <v>0</v>
      </c>
      <c r="H154" s="75">
        <v>183512</v>
      </c>
      <c r="I154" s="3" t="s">
        <v>194</v>
      </c>
    </row>
    <row r="155" spans="1:9" x14ac:dyDescent="0.2">
      <c r="A155" s="61" t="s">
        <v>144</v>
      </c>
      <c r="B155" s="39" t="s">
        <v>88</v>
      </c>
      <c r="C155" s="62" t="s">
        <v>92</v>
      </c>
      <c r="D155" s="71">
        <v>548.5</v>
      </c>
      <c r="E155" s="72">
        <v>0</v>
      </c>
      <c r="F155" s="72">
        <v>197248</v>
      </c>
      <c r="G155" s="72">
        <v>35</v>
      </c>
      <c r="H155" s="72">
        <v>424749</v>
      </c>
      <c r="I155" s="62" t="s">
        <v>194</v>
      </c>
    </row>
    <row r="156" spans="1:9" x14ac:dyDescent="0.2">
      <c r="A156" s="73" t="s">
        <v>14</v>
      </c>
      <c r="B156" t="s">
        <v>88</v>
      </c>
      <c r="C156" s="3" t="s">
        <v>92</v>
      </c>
      <c r="D156" s="74">
        <v>1000</v>
      </c>
      <c r="E156" s="75">
        <v>0</v>
      </c>
      <c r="F156" s="75">
        <v>319294</v>
      </c>
      <c r="G156" s="75">
        <v>20</v>
      </c>
      <c r="H156" s="75">
        <v>786276</v>
      </c>
      <c r="I156" s="3" t="s">
        <v>194</v>
      </c>
    </row>
    <row r="157" spans="1:9" x14ac:dyDescent="0.2">
      <c r="A157" s="61" t="s">
        <v>127</v>
      </c>
      <c r="B157" s="39" t="s">
        <v>88</v>
      </c>
      <c r="C157" s="62" t="s">
        <v>92</v>
      </c>
      <c r="D157" s="71">
        <v>279.91666666666657</v>
      </c>
      <c r="E157" s="72">
        <v>0</v>
      </c>
      <c r="F157" s="72">
        <v>93546</v>
      </c>
      <c r="G157" s="72">
        <v>7275</v>
      </c>
      <c r="H157" s="72">
        <v>220922</v>
      </c>
      <c r="I157" s="62" t="s">
        <v>194</v>
      </c>
    </row>
    <row r="158" spans="1:9" x14ac:dyDescent="0.2">
      <c r="A158" s="73" t="s">
        <v>26</v>
      </c>
      <c r="B158" t="s">
        <v>88</v>
      </c>
      <c r="C158" s="3" t="s">
        <v>92</v>
      </c>
      <c r="D158" s="74">
        <v>116</v>
      </c>
      <c r="E158" s="75">
        <v>1674</v>
      </c>
      <c r="F158" s="75">
        <v>59310</v>
      </c>
      <c r="G158" s="75">
        <v>0</v>
      </c>
      <c r="H158" s="75">
        <v>72964</v>
      </c>
      <c r="I158" s="3" t="s">
        <v>194</v>
      </c>
    </row>
    <row r="159" spans="1:9" x14ac:dyDescent="0.2">
      <c r="A159" s="61" t="s">
        <v>185</v>
      </c>
      <c r="B159" s="39" t="s">
        <v>88</v>
      </c>
      <c r="C159" s="62" t="s">
        <v>92</v>
      </c>
      <c r="D159" s="71">
        <v>522</v>
      </c>
      <c r="E159" s="72">
        <v>0</v>
      </c>
      <c r="F159" s="72">
        <v>174179</v>
      </c>
      <c r="G159" s="72">
        <v>33</v>
      </c>
      <c r="H159" s="72">
        <v>430534</v>
      </c>
      <c r="I159" s="62" t="s">
        <v>194</v>
      </c>
    </row>
    <row r="160" spans="1:9" x14ac:dyDescent="0.2">
      <c r="A160" s="73" t="s">
        <v>152</v>
      </c>
      <c r="B160" t="s">
        <v>88</v>
      </c>
      <c r="C160" s="3" t="s">
        <v>92</v>
      </c>
      <c r="D160" s="74">
        <v>87.233333333333348</v>
      </c>
      <c r="E160" s="75">
        <v>0</v>
      </c>
      <c r="F160" s="75">
        <v>7769.0909090909099</v>
      </c>
      <c r="G160" s="75">
        <v>0</v>
      </c>
      <c r="H160" s="75">
        <v>31710</v>
      </c>
      <c r="I160" s="3" t="s">
        <v>194</v>
      </c>
    </row>
    <row r="161" spans="1:9" x14ac:dyDescent="0.2">
      <c r="A161" s="61" t="s">
        <v>50</v>
      </c>
      <c r="B161" s="39" t="s">
        <v>88</v>
      </c>
      <c r="C161" s="62" t="s">
        <v>92</v>
      </c>
      <c r="D161" s="71">
        <v>53.333333333333393</v>
      </c>
      <c r="E161" s="72">
        <v>0</v>
      </c>
      <c r="F161" s="72">
        <v>828.60000000000048</v>
      </c>
      <c r="G161" s="72">
        <v>0</v>
      </c>
      <c r="H161" s="72">
        <v>20750</v>
      </c>
      <c r="I161" s="62" t="s">
        <v>194</v>
      </c>
    </row>
    <row r="162" spans="1:9" x14ac:dyDescent="0.2">
      <c r="A162" s="73" t="s">
        <v>109</v>
      </c>
      <c r="B162" t="s">
        <v>88</v>
      </c>
      <c r="C162" s="3" t="s">
        <v>92</v>
      </c>
      <c r="D162" s="74">
        <v>337.75</v>
      </c>
      <c r="E162" s="75">
        <v>0</v>
      </c>
      <c r="F162" s="75">
        <v>147256</v>
      </c>
      <c r="G162" s="75">
        <v>0</v>
      </c>
      <c r="H162" s="75">
        <v>238221</v>
      </c>
      <c r="I162" s="3" t="s">
        <v>194</v>
      </c>
    </row>
    <row r="163" spans="1:9" x14ac:dyDescent="0.2">
      <c r="A163" s="61" t="s">
        <v>153</v>
      </c>
      <c r="B163" s="39" t="s">
        <v>88</v>
      </c>
      <c r="C163" s="62" t="s">
        <v>92</v>
      </c>
      <c r="D163" s="71">
        <v>90.566666666666663</v>
      </c>
      <c r="E163" s="72">
        <v>0</v>
      </c>
      <c r="F163" s="72">
        <v>39985</v>
      </c>
      <c r="G163" s="72">
        <v>0</v>
      </c>
      <c r="H163" s="72">
        <v>60716</v>
      </c>
      <c r="I163" s="62" t="s">
        <v>194</v>
      </c>
    </row>
    <row r="164" spans="1:9" x14ac:dyDescent="0.2">
      <c r="A164" s="73" t="s">
        <v>8</v>
      </c>
      <c r="B164" t="s">
        <v>90</v>
      </c>
      <c r="C164" s="3" t="s">
        <v>92</v>
      </c>
      <c r="D164" s="74">
        <v>1090.2666666666689</v>
      </c>
      <c r="E164" s="75">
        <v>23879</v>
      </c>
      <c r="F164" s="75">
        <v>361262</v>
      </c>
      <c r="G164" s="75">
        <v>0</v>
      </c>
      <c r="H164" s="75">
        <v>813346</v>
      </c>
      <c r="I164" s="3" t="s">
        <v>194</v>
      </c>
    </row>
    <row r="165" spans="1:9" x14ac:dyDescent="0.2">
      <c r="A165" s="61" t="s">
        <v>39</v>
      </c>
      <c r="B165" s="39" t="s">
        <v>90</v>
      </c>
      <c r="C165" s="62" t="s">
        <v>92</v>
      </c>
      <c r="D165" s="71">
        <v>1673.3333333333333</v>
      </c>
      <c r="E165" s="72">
        <v>0</v>
      </c>
      <c r="F165" s="72">
        <v>1624594</v>
      </c>
      <c r="G165" s="72">
        <v>0</v>
      </c>
      <c r="H165" s="72">
        <v>1352780</v>
      </c>
      <c r="I165" s="62" t="s">
        <v>194</v>
      </c>
    </row>
    <row r="166" spans="1:9" x14ac:dyDescent="0.2">
      <c r="A166" s="73" t="s">
        <v>166</v>
      </c>
      <c r="B166" t="s">
        <v>90</v>
      </c>
      <c r="C166" s="3" t="s">
        <v>92</v>
      </c>
      <c r="D166" s="74">
        <v>2438.833333333333</v>
      </c>
      <c r="E166" s="75">
        <v>0</v>
      </c>
      <c r="F166" s="75">
        <v>1811801</v>
      </c>
      <c r="G166" s="75">
        <v>0</v>
      </c>
      <c r="H166" s="75">
        <v>1622867</v>
      </c>
      <c r="I166" s="3" t="s">
        <v>194</v>
      </c>
    </row>
    <row r="167" spans="1:9" x14ac:dyDescent="0.2">
      <c r="A167" s="61" t="s">
        <v>170</v>
      </c>
      <c r="B167" s="39" t="s">
        <v>90</v>
      </c>
      <c r="C167" s="62" t="s">
        <v>92</v>
      </c>
      <c r="D167" s="71">
        <v>76.800000000000011</v>
      </c>
      <c r="E167" s="72">
        <v>0</v>
      </c>
      <c r="F167" s="72">
        <v>48771</v>
      </c>
      <c r="G167" s="72">
        <v>0</v>
      </c>
      <c r="H167" s="72">
        <v>62376</v>
      </c>
      <c r="I167" s="62" t="s">
        <v>194</v>
      </c>
    </row>
    <row r="168" spans="1:9" x14ac:dyDescent="0.2">
      <c r="A168" s="73" t="s">
        <v>40</v>
      </c>
      <c r="B168" t="s">
        <v>90</v>
      </c>
      <c r="C168" s="3" t="s">
        <v>92</v>
      </c>
      <c r="D168" s="74">
        <v>3598.4333333333402</v>
      </c>
      <c r="E168" s="75">
        <v>0</v>
      </c>
      <c r="F168" s="75">
        <v>2627220</v>
      </c>
      <c r="G168" s="75">
        <v>0</v>
      </c>
      <c r="H168" s="75">
        <v>2648039</v>
      </c>
      <c r="I168" s="3" t="s">
        <v>194</v>
      </c>
    </row>
    <row r="169" spans="1:9" x14ac:dyDescent="0.2">
      <c r="A169" s="61" t="s">
        <v>27</v>
      </c>
      <c r="B169" s="39" t="s">
        <v>90</v>
      </c>
      <c r="C169" s="62" t="s">
        <v>92</v>
      </c>
      <c r="D169" s="71">
        <v>6642.5666666666639</v>
      </c>
      <c r="E169" s="72">
        <v>0</v>
      </c>
      <c r="F169" s="72">
        <v>4423734</v>
      </c>
      <c r="G169" s="72">
        <v>0</v>
      </c>
      <c r="H169" s="72">
        <v>5341331</v>
      </c>
      <c r="I169" s="62" t="s">
        <v>194</v>
      </c>
    </row>
    <row r="170" spans="1:9" x14ac:dyDescent="0.2">
      <c r="A170" s="73" t="s">
        <v>108</v>
      </c>
      <c r="B170" t="s">
        <v>186</v>
      </c>
      <c r="C170" s="3" t="s">
        <v>92</v>
      </c>
      <c r="D170" s="74">
        <v>761.06666666666661</v>
      </c>
      <c r="E170" s="75">
        <v>25884</v>
      </c>
      <c r="F170" s="75">
        <v>139360</v>
      </c>
      <c r="G170" s="75">
        <v>0</v>
      </c>
      <c r="H170" s="75">
        <v>665048</v>
      </c>
      <c r="I170" s="3" t="s">
        <v>194</v>
      </c>
    </row>
    <row r="171" spans="1:9" x14ac:dyDescent="0.2">
      <c r="A171" s="61" t="s">
        <v>163</v>
      </c>
      <c r="B171" s="39" t="s">
        <v>186</v>
      </c>
      <c r="C171" s="62" t="s">
        <v>92</v>
      </c>
      <c r="D171" s="71">
        <v>4556.6333333333341</v>
      </c>
      <c r="E171" s="72">
        <v>0</v>
      </c>
      <c r="F171" s="72">
        <v>0</v>
      </c>
      <c r="G171" s="72">
        <v>0</v>
      </c>
      <c r="H171" s="72">
        <v>1494184</v>
      </c>
      <c r="I171" s="62" t="s">
        <v>194</v>
      </c>
    </row>
    <row r="172" spans="1:9" x14ac:dyDescent="0.2">
      <c r="A172" s="73" t="s">
        <v>174</v>
      </c>
      <c r="B172" t="s">
        <v>186</v>
      </c>
      <c r="C172" s="3" t="s">
        <v>92</v>
      </c>
      <c r="D172" s="74">
        <v>980</v>
      </c>
      <c r="E172" s="75">
        <v>0</v>
      </c>
      <c r="F172" s="75">
        <v>0</v>
      </c>
      <c r="G172" s="75">
        <v>0</v>
      </c>
      <c r="H172" s="75">
        <v>631708</v>
      </c>
      <c r="I172" s="3" t="s">
        <v>194</v>
      </c>
    </row>
    <row r="173" spans="1:9" x14ac:dyDescent="0.2">
      <c r="A173" s="61" t="s">
        <v>57</v>
      </c>
      <c r="B173" s="39" t="s">
        <v>186</v>
      </c>
      <c r="C173" s="62" t="s">
        <v>92</v>
      </c>
      <c r="D173" s="71">
        <v>2590.5166666666678</v>
      </c>
      <c r="E173" s="72">
        <v>23648.7</v>
      </c>
      <c r="F173" s="72">
        <v>269451</v>
      </c>
      <c r="G173" s="72">
        <v>0</v>
      </c>
      <c r="H173" s="72">
        <v>1896467</v>
      </c>
      <c r="I173" s="62" t="s">
        <v>194</v>
      </c>
    </row>
    <row r="174" spans="1:9" x14ac:dyDescent="0.2">
      <c r="A174" s="73" t="s">
        <v>107</v>
      </c>
      <c r="B174" t="s">
        <v>186</v>
      </c>
      <c r="C174" s="3" t="s">
        <v>92</v>
      </c>
      <c r="D174" s="74">
        <v>780</v>
      </c>
      <c r="E174" s="75">
        <v>0</v>
      </c>
      <c r="F174" s="75">
        <v>0</v>
      </c>
      <c r="G174" s="75">
        <v>0</v>
      </c>
      <c r="H174" s="75">
        <v>305448</v>
      </c>
      <c r="I174" s="3" t="s">
        <v>194</v>
      </c>
    </row>
    <row r="175" spans="1:9" x14ac:dyDescent="0.2">
      <c r="A175" s="61" t="s">
        <v>56</v>
      </c>
      <c r="B175" s="39" t="s">
        <v>186</v>
      </c>
      <c r="C175" s="62" t="s">
        <v>92</v>
      </c>
      <c r="D175" s="71">
        <v>952.16666666666595</v>
      </c>
      <c r="E175" s="72">
        <v>0</v>
      </c>
      <c r="F175" s="72">
        <v>0</v>
      </c>
      <c r="G175" s="72">
        <v>0</v>
      </c>
      <c r="H175" s="72">
        <v>817974</v>
      </c>
      <c r="I175" s="62" t="s">
        <v>194</v>
      </c>
    </row>
    <row r="176" spans="1:9" ht="13.5" thickBot="1" x14ac:dyDescent="0.25">
      <c r="A176" s="85" t="s">
        <v>156</v>
      </c>
      <c r="B176" s="86" t="s">
        <v>158</v>
      </c>
      <c r="C176" s="87" t="s">
        <v>92</v>
      </c>
      <c r="D176" s="88">
        <v>95.916666666666657</v>
      </c>
      <c r="E176" s="89">
        <v>0</v>
      </c>
      <c r="F176" s="89">
        <v>0</v>
      </c>
      <c r="G176" s="89">
        <v>0</v>
      </c>
      <c r="H176" s="89">
        <v>73680</v>
      </c>
      <c r="I176" s="87" t="s">
        <v>194</v>
      </c>
    </row>
    <row r="177" spans="1:9" x14ac:dyDescent="0.2">
      <c r="A177" s="61" t="s">
        <v>54</v>
      </c>
      <c r="B177" s="39" t="s">
        <v>86</v>
      </c>
      <c r="C177" s="62" t="s">
        <v>91</v>
      </c>
      <c r="D177" s="71">
        <v>30.25</v>
      </c>
      <c r="E177" s="72">
        <v>0</v>
      </c>
      <c r="F177" s="72">
        <v>19700</v>
      </c>
      <c r="G177" s="72">
        <v>0</v>
      </c>
      <c r="H177" s="72">
        <v>12441</v>
      </c>
      <c r="I177" s="62" t="s">
        <v>200</v>
      </c>
    </row>
    <row r="178" spans="1:9" x14ac:dyDescent="0.2">
      <c r="A178" s="73" t="s">
        <v>121</v>
      </c>
      <c r="B178" t="s">
        <v>86</v>
      </c>
      <c r="C178" s="3" t="s">
        <v>91</v>
      </c>
      <c r="D178" s="74">
        <v>15157.883333333322</v>
      </c>
      <c r="E178" s="75">
        <v>2989</v>
      </c>
      <c r="F178" s="75">
        <v>7987372</v>
      </c>
      <c r="G178" s="75">
        <v>0</v>
      </c>
      <c r="H178" s="75">
        <v>7285153</v>
      </c>
      <c r="I178" s="3" t="s">
        <v>200</v>
      </c>
    </row>
    <row r="179" spans="1:9" x14ac:dyDescent="0.2">
      <c r="A179" s="61" t="s">
        <v>1</v>
      </c>
      <c r="B179" s="39" t="s">
        <v>86</v>
      </c>
      <c r="C179" s="62" t="s">
        <v>91</v>
      </c>
      <c r="D179" s="71">
        <v>6007.5333333333419</v>
      </c>
      <c r="E179" s="72">
        <v>742</v>
      </c>
      <c r="F179" s="72">
        <v>2630707</v>
      </c>
      <c r="G179" s="72">
        <v>0</v>
      </c>
      <c r="H179" s="72">
        <v>2395575</v>
      </c>
      <c r="I179" s="62" t="s">
        <v>200</v>
      </c>
    </row>
    <row r="180" spans="1:9" x14ac:dyDescent="0.2">
      <c r="A180" s="73" t="s">
        <v>141</v>
      </c>
      <c r="B180" t="s">
        <v>86</v>
      </c>
      <c r="C180" s="3" t="s">
        <v>91</v>
      </c>
      <c r="D180" s="74">
        <v>18.583333333333332</v>
      </c>
      <c r="E180" s="75">
        <v>0</v>
      </c>
      <c r="F180" s="75">
        <v>0</v>
      </c>
      <c r="G180" s="75">
        <v>0</v>
      </c>
      <c r="H180" s="75">
        <v>9140</v>
      </c>
      <c r="I180" s="3" t="s">
        <v>200</v>
      </c>
    </row>
    <row r="181" spans="1:9" x14ac:dyDescent="0.2">
      <c r="A181" s="61" t="s">
        <v>172</v>
      </c>
      <c r="B181" s="39" t="s">
        <v>86</v>
      </c>
      <c r="C181" s="62" t="s">
        <v>91</v>
      </c>
      <c r="D181" s="71">
        <v>690.26666666666654</v>
      </c>
      <c r="E181" s="72">
        <v>0</v>
      </c>
      <c r="F181" s="72">
        <v>9385</v>
      </c>
      <c r="G181" s="72">
        <v>0</v>
      </c>
      <c r="H181" s="72">
        <v>155610</v>
      </c>
      <c r="I181" s="62" t="s">
        <v>200</v>
      </c>
    </row>
    <row r="182" spans="1:9" x14ac:dyDescent="0.2">
      <c r="A182" s="73" t="s">
        <v>20</v>
      </c>
      <c r="B182" t="s">
        <v>86</v>
      </c>
      <c r="C182" s="3" t="s">
        <v>91</v>
      </c>
      <c r="D182" s="74">
        <v>502.83333333333331</v>
      </c>
      <c r="E182" s="75">
        <v>0</v>
      </c>
      <c r="F182" s="75">
        <v>0</v>
      </c>
      <c r="G182" s="75">
        <v>0</v>
      </c>
      <c r="H182" s="75">
        <v>247245</v>
      </c>
      <c r="I182" s="3" t="s">
        <v>200</v>
      </c>
    </row>
    <row r="183" spans="1:9" x14ac:dyDescent="0.2">
      <c r="A183" s="61" t="s">
        <v>4</v>
      </c>
      <c r="B183" s="39" t="s">
        <v>86</v>
      </c>
      <c r="C183" s="62" t="s">
        <v>91</v>
      </c>
      <c r="D183" s="71">
        <v>330.66666666666663</v>
      </c>
      <c r="E183" s="72">
        <v>0</v>
      </c>
      <c r="F183" s="72">
        <v>0</v>
      </c>
      <c r="G183" s="72">
        <v>0</v>
      </c>
      <c r="H183" s="72">
        <v>223114</v>
      </c>
      <c r="I183" s="62" t="s">
        <v>200</v>
      </c>
    </row>
    <row r="184" spans="1:9" x14ac:dyDescent="0.2">
      <c r="A184" s="73" t="s">
        <v>142</v>
      </c>
      <c r="B184" t="s">
        <v>86</v>
      </c>
      <c r="C184" s="3" t="s">
        <v>91</v>
      </c>
      <c r="D184" s="74">
        <v>15.966666666666667</v>
      </c>
      <c r="E184" s="75">
        <v>0</v>
      </c>
      <c r="F184" s="75">
        <v>0</v>
      </c>
      <c r="G184" s="75">
        <v>0</v>
      </c>
      <c r="H184" s="75">
        <v>5703</v>
      </c>
      <c r="I184" s="3" t="s">
        <v>200</v>
      </c>
    </row>
    <row r="185" spans="1:9" x14ac:dyDescent="0.2">
      <c r="A185" s="61" t="s">
        <v>176</v>
      </c>
      <c r="B185" s="39" t="s">
        <v>86</v>
      </c>
      <c r="C185" s="62" t="s">
        <v>91</v>
      </c>
      <c r="D185" s="71">
        <v>417.09999999999997</v>
      </c>
      <c r="E185" s="72">
        <v>0</v>
      </c>
      <c r="F185" s="72">
        <v>189720</v>
      </c>
      <c r="G185" s="72">
        <v>0</v>
      </c>
      <c r="H185" s="72">
        <v>281678</v>
      </c>
      <c r="I185" s="62" t="s">
        <v>200</v>
      </c>
    </row>
    <row r="186" spans="1:9" x14ac:dyDescent="0.2">
      <c r="A186" s="73" t="s">
        <v>53</v>
      </c>
      <c r="B186" t="s">
        <v>86</v>
      </c>
      <c r="C186" s="3" t="s">
        <v>91</v>
      </c>
      <c r="D186" s="74">
        <v>477.48333333333329</v>
      </c>
      <c r="E186" s="75">
        <v>0</v>
      </c>
      <c r="F186" s="75">
        <v>299600</v>
      </c>
      <c r="G186" s="75">
        <v>0</v>
      </c>
      <c r="H186" s="75">
        <v>215882</v>
      </c>
      <c r="I186" s="3" t="s">
        <v>200</v>
      </c>
    </row>
    <row r="187" spans="1:9" x14ac:dyDescent="0.2">
      <c r="A187" s="61" t="s">
        <v>3</v>
      </c>
      <c r="B187" s="39" t="s">
        <v>86</v>
      </c>
      <c r="C187" s="62" t="s">
        <v>91</v>
      </c>
      <c r="D187" s="71">
        <v>17407.716666666678</v>
      </c>
      <c r="E187" s="72">
        <v>0</v>
      </c>
      <c r="F187" s="72">
        <v>8194293</v>
      </c>
      <c r="G187" s="72">
        <v>0</v>
      </c>
      <c r="H187" s="72">
        <v>11818263</v>
      </c>
      <c r="I187" s="62" t="s">
        <v>200</v>
      </c>
    </row>
    <row r="188" spans="1:9" x14ac:dyDescent="0.2">
      <c r="A188" s="73" t="s">
        <v>177</v>
      </c>
      <c r="B188" t="s">
        <v>86</v>
      </c>
      <c r="C188" s="3" t="s">
        <v>91</v>
      </c>
      <c r="D188" s="74">
        <v>18199.050000000014</v>
      </c>
      <c r="E188" s="75">
        <v>0</v>
      </c>
      <c r="F188" s="75">
        <v>11132709</v>
      </c>
      <c r="G188" s="75">
        <v>0</v>
      </c>
      <c r="H188" s="75">
        <v>12713263</v>
      </c>
      <c r="I188" s="3" t="s">
        <v>200</v>
      </c>
    </row>
    <row r="189" spans="1:9" x14ac:dyDescent="0.2">
      <c r="A189" s="61" t="s">
        <v>121</v>
      </c>
      <c r="B189" s="39" t="s">
        <v>86</v>
      </c>
      <c r="C189" s="62" t="s">
        <v>92</v>
      </c>
      <c r="D189" s="71">
        <v>21096.699999999979</v>
      </c>
      <c r="E189" s="72">
        <v>16557</v>
      </c>
      <c r="F189" s="72">
        <v>8044146</v>
      </c>
      <c r="G189" s="72">
        <v>0</v>
      </c>
      <c r="H189" s="72">
        <v>14751958</v>
      </c>
      <c r="I189" s="62" t="s">
        <v>200</v>
      </c>
    </row>
    <row r="190" spans="1:9" x14ac:dyDescent="0.2">
      <c r="A190" s="73" t="s">
        <v>1</v>
      </c>
      <c r="B190" t="s">
        <v>86</v>
      </c>
      <c r="C190" s="3" t="s">
        <v>92</v>
      </c>
      <c r="D190" s="74">
        <v>3217.0333333333342</v>
      </c>
      <c r="E190" s="75">
        <v>6</v>
      </c>
      <c r="F190" s="75">
        <v>1040704</v>
      </c>
      <c r="G190" s="75">
        <v>0</v>
      </c>
      <c r="H190" s="75">
        <v>1841391</v>
      </c>
      <c r="I190" s="3" t="s">
        <v>200</v>
      </c>
    </row>
    <row r="191" spans="1:9" x14ac:dyDescent="0.2">
      <c r="A191" s="61" t="s">
        <v>141</v>
      </c>
      <c r="B191" s="39" t="s">
        <v>86</v>
      </c>
      <c r="C191" s="62" t="s">
        <v>92</v>
      </c>
      <c r="D191" s="71">
        <v>233.56666666666663</v>
      </c>
      <c r="E191" s="72">
        <v>0</v>
      </c>
      <c r="F191" s="72">
        <v>0</v>
      </c>
      <c r="G191" s="72">
        <v>0</v>
      </c>
      <c r="H191" s="72">
        <v>175768</v>
      </c>
      <c r="I191" s="62" t="s">
        <v>200</v>
      </c>
    </row>
    <row r="192" spans="1:9" x14ac:dyDescent="0.2">
      <c r="A192" s="73" t="s">
        <v>20</v>
      </c>
      <c r="B192" t="s">
        <v>86</v>
      </c>
      <c r="C192" s="3" t="s">
        <v>92</v>
      </c>
      <c r="D192" s="74">
        <v>63.25</v>
      </c>
      <c r="E192" s="75">
        <v>0</v>
      </c>
      <c r="F192" s="75">
        <v>0</v>
      </c>
      <c r="G192" s="75">
        <v>0</v>
      </c>
      <c r="H192" s="75">
        <v>32724</v>
      </c>
      <c r="I192" s="3" t="s">
        <v>200</v>
      </c>
    </row>
    <row r="193" spans="1:9" x14ac:dyDescent="0.2">
      <c r="A193" s="61" t="s">
        <v>142</v>
      </c>
      <c r="B193" s="39" t="s">
        <v>86</v>
      </c>
      <c r="C193" s="62" t="s">
        <v>92</v>
      </c>
      <c r="D193" s="71">
        <v>509.76666666666665</v>
      </c>
      <c r="E193" s="72">
        <v>0</v>
      </c>
      <c r="F193" s="72">
        <v>0</v>
      </c>
      <c r="G193" s="72">
        <v>0</v>
      </c>
      <c r="H193" s="72">
        <v>364037</v>
      </c>
      <c r="I193" s="62" t="s">
        <v>200</v>
      </c>
    </row>
    <row r="194" spans="1:9" x14ac:dyDescent="0.2">
      <c r="A194" s="73" t="s">
        <v>3</v>
      </c>
      <c r="B194" t="s">
        <v>86</v>
      </c>
      <c r="C194" s="3" t="s">
        <v>92</v>
      </c>
      <c r="D194" s="74">
        <v>3691.5000000000055</v>
      </c>
      <c r="E194" s="75">
        <v>0</v>
      </c>
      <c r="F194" s="75">
        <v>2198912</v>
      </c>
      <c r="G194" s="75">
        <v>0</v>
      </c>
      <c r="H194" s="75">
        <v>2657478</v>
      </c>
      <c r="I194" s="3" t="s">
        <v>200</v>
      </c>
    </row>
    <row r="195" spans="1:9" x14ac:dyDescent="0.2">
      <c r="A195" s="61" t="s">
        <v>177</v>
      </c>
      <c r="B195" s="39" t="s">
        <v>86</v>
      </c>
      <c r="C195" s="62" t="s">
        <v>92</v>
      </c>
      <c r="D195" s="71">
        <v>11223.149999999981</v>
      </c>
      <c r="E195" s="72">
        <v>0</v>
      </c>
      <c r="F195" s="72">
        <v>6469817</v>
      </c>
      <c r="G195" s="72">
        <v>0</v>
      </c>
      <c r="H195" s="72">
        <v>8177711</v>
      </c>
      <c r="I195" s="62" t="s">
        <v>200</v>
      </c>
    </row>
    <row r="196" spans="1:9" x14ac:dyDescent="0.2">
      <c r="A196" s="73" t="s">
        <v>165</v>
      </c>
      <c r="B196" t="s">
        <v>89</v>
      </c>
      <c r="C196" s="3" t="s">
        <v>92</v>
      </c>
      <c r="D196" s="74">
        <v>362.09999999999997</v>
      </c>
      <c r="E196" s="75">
        <v>0</v>
      </c>
      <c r="F196" s="75">
        <v>219120</v>
      </c>
      <c r="G196" s="75">
        <v>0</v>
      </c>
      <c r="H196" s="75">
        <v>279718</v>
      </c>
      <c r="I196" s="3" t="s">
        <v>200</v>
      </c>
    </row>
    <row r="197" spans="1:9" x14ac:dyDescent="0.2">
      <c r="A197" s="61" t="s">
        <v>147</v>
      </c>
      <c r="B197" s="39" t="s">
        <v>89</v>
      </c>
      <c r="C197" s="62" t="s">
        <v>92</v>
      </c>
      <c r="D197" s="71">
        <v>320.26666666666665</v>
      </c>
      <c r="E197" s="72">
        <v>0</v>
      </c>
      <c r="F197" s="72">
        <v>141277</v>
      </c>
      <c r="G197" s="72">
        <v>0</v>
      </c>
      <c r="H197" s="72">
        <v>302974</v>
      </c>
      <c r="I197" s="62" t="s">
        <v>200</v>
      </c>
    </row>
    <row r="198" spans="1:9" x14ac:dyDescent="0.2">
      <c r="A198" s="73" t="s">
        <v>37</v>
      </c>
      <c r="B198" t="s">
        <v>89</v>
      </c>
      <c r="C198" s="3" t="s">
        <v>92</v>
      </c>
      <c r="D198" s="74">
        <v>1664</v>
      </c>
      <c r="E198" s="75">
        <v>7998</v>
      </c>
      <c r="F198" s="75">
        <v>758808</v>
      </c>
      <c r="G198" s="75">
        <v>0</v>
      </c>
      <c r="H198" s="75">
        <v>1530331</v>
      </c>
      <c r="I198" s="3" t="s">
        <v>200</v>
      </c>
    </row>
    <row r="199" spans="1:9" x14ac:dyDescent="0.2">
      <c r="A199" s="61" t="s">
        <v>159</v>
      </c>
      <c r="B199" s="39" t="s">
        <v>89</v>
      </c>
      <c r="C199" s="62" t="s">
        <v>92</v>
      </c>
      <c r="D199" s="71">
        <v>160</v>
      </c>
      <c r="E199" s="72">
        <v>0</v>
      </c>
      <c r="F199" s="72">
        <v>63441</v>
      </c>
      <c r="G199" s="72">
        <v>0</v>
      </c>
      <c r="H199" s="72">
        <v>147872</v>
      </c>
      <c r="I199" s="62" t="s">
        <v>200</v>
      </c>
    </row>
    <row r="200" spans="1:9" x14ac:dyDescent="0.2">
      <c r="A200" s="73" t="s">
        <v>15</v>
      </c>
      <c r="B200" t="s">
        <v>89</v>
      </c>
      <c r="C200" s="3" t="s">
        <v>92</v>
      </c>
      <c r="D200" s="74">
        <v>1080</v>
      </c>
      <c r="E200" s="75">
        <v>3359</v>
      </c>
      <c r="F200" s="75">
        <v>433000</v>
      </c>
      <c r="G200" s="75">
        <v>0</v>
      </c>
      <c r="H200" s="75">
        <v>905438</v>
      </c>
      <c r="I200" s="3" t="s">
        <v>200</v>
      </c>
    </row>
    <row r="201" spans="1:9" x14ac:dyDescent="0.2">
      <c r="A201" s="61" t="s">
        <v>13</v>
      </c>
      <c r="B201" s="39" t="s">
        <v>89</v>
      </c>
      <c r="C201" s="62" t="s">
        <v>92</v>
      </c>
      <c r="D201" s="71">
        <v>1153.1333333333328</v>
      </c>
      <c r="E201" s="72">
        <v>0</v>
      </c>
      <c r="F201" s="72">
        <v>0</v>
      </c>
      <c r="G201" s="72">
        <v>0</v>
      </c>
      <c r="H201" s="72">
        <v>1076682</v>
      </c>
      <c r="I201" s="62" t="s">
        <v>200</v>
      </c>
    </row>
    <row r="202" spans="1:9" x14ac:dyDescent="0.2">
      <c r="A202" s="73" t="s">
        <v>154</v>
      </c>
      <c r="B202" t="s">
        <v>89</v>
      </c>
      <c r="C202" s="3" t="s">
        <v>92</v>
      </c>
      <c r="D202" s="74">
        <v>723.3333333333336</v>
      </c>
      <c r="E202" s="75">
        <v>0</v>
      </c>
      <c r="F202" s="75">
        <v>313659</v>
      </c>
      <c r="G202" s="75">
        <v>0</v>
      </c>
      <c r="H202" s="75">
        <v>534440</v>
      </c>
      <c r="I202" s="3" t="s">
        <v>200</v>
      </c>
    </row>
    <row r="203" spans="1:9" x14ac:dyDescent="0.2">
      <c r="A203" s="61" t="s">
        <v>160</v>
      </c>
      <c r="B203" s="39" t="s">
        <v>89</v>
      </c>
      <c r="C203" s="62" t="s">
        <v>92</v>
      </c>
      <c r="D203" s="71">
        <v>440</v>
      </c>
      <c r="E203" s="72">
        <v>0</v>
      </c>
      <c r="F203" s="72">
        <v>161600</v>
      </c>
      <c r="G203" s="72">
        <v>0</v>
      </c>
      <c r="H203" s="72">
        <v>379280</v>
      </c>
      <c r="I203" s="62" t="s">
        <v>200</v>
      </c>
    </row>
    <row r="204" spans="1:9" x14ac:dyDescent="0.2">
      <c r="A204" s="73" t="s">
        <v>148</v>
      </c>
      <c r="B204" t="s">
        <v>89</v>
      </c>
      <c r="C204" s="3" t="s">
        <v>92</v>
      </c>
      <c r="D204" s="74">
        <v>170.4</v>
      </c>
      <c r="E204" s="75">
        <v>0</v>
      </c>
      <c r="F204" s="75">
        <v>109354</v>
      </c>
      <c r="G204" s="75">
        <v>0</v>
      </c>
      <c r="H204" s="75">
        <v>143514</v>
      </c>
      <c r="I204" s="3" t="s">
        <v>200</v>
      </c>
    </row>
    <row r="205" spans="1:9" x14ac:dyDescent="0.2">
      <c r="A205" s="61" t="s">
        <v>178</v>
      </c>
      <c r="B205" s="39" t="s">
        <v>89</v>
      </c>
      <c r="C205" s="62" t="s">
        <v>92</v>
      </c>
      <c r="D205" s="71">
        <v>1963</v>
      </c>
      <c r="E205" s="72">
        <v>0</v>
      </c>
      <c r="F205" s="72">
        <v>840147</v>
      </c>
      <c r="G205" s="72">
        <v>15617</v>
      </c>
      <c r="H205" s="72">
        <v>1697960</v>
      </c>
      <c r="I205" s="62" t="s">
        <v>200</v>
      </c>
    </row>
    <row r="206" spans="1:9" x14ac:dyDescent="0.2">
      <c r="A206" s="73" t="s">
        <v>25</v>
      </c>
      <c r="B206" t="s">
        <v>89</v>
      </c>
      <c r="C206" s="3" t="s">
        <v>92</v>
      </c>
      <c r="D206" s="74">
        <v>834</v>
      </c>
      <c r="E206" s="75">
        <v>374</v>
      </c>
      <c r="F206" s="75">
        <v>371717</v>
      </c>
      <c r="G206" s="75">
        <v>0</v>
      </c>
      <c r="H206" s="75">
        <v>768878</v>
      </c>
      <c r="I206" s="3" t="s">
        <v>200</v>
      </c>
    </row>
    <row r="207" spans="1:9" x14ac:dyDescent="0.2">
      <c r="A207" s="61" t="s">
        <v>179</v>
      </c>
      <c r="B207" s="39" t="s">
        <v>89</v>
      </c>
      <c r="C207" s="62" t="s">
        <v>92</v>
      </c>
      <c r="D207" s="71">
        <v>760</v>
      </c>
      <c r="E207" s="72">
        <v>34999</v>
      </c>
      <c r="F207" s="72">
        <v>396758</v>
      </c>
      <c r="G207" s="72">
        <v>0</v>
      </c>
      <c r="H207" s="72">
        <v>732952</v>
      </c>
      <c r="I207" s="62" t="s">
        <v>200</v>
      </c>
    </row>
    <row r="208" spans="1:9" x14ac:dyDescent="0.2">
      <c r="A208" s="73" t="s">
        <v>180</v>
      </c>
      <c r="B208" t="s">
        <v>89</v>
      </c>
      <c r="C208" s="3" t="s">
        <v>92</v>
      </c>
      <c r="D208" s="74">
        <v>537.5</v>
      </c>
      <c r="E208" s="75">
        <v>0</v>
      </c>
      <c r="F208" s="75">
        <v>0</v>
      </c>
      <c r="G208" s="75">
        <v>0</v>
      </c>
      <c r="H208" s="75">
        <v>410005</v>
      </c>
      <c r="I208" s="3" t="s">
        <v>200</v>
      </c>
    </row>
    <row r="209" spans="1:9" x14ac:dyDescent="0.2">
      <c r="A209" s="61" t="s">
        <v>145</v>
      </c>
      <c r="B209" s="39" t="s">
        <v>89</v>
      </c>
      <c r="C209" s="62" t="s">
        <v>92</v>
      </c>
      <c r="D209" s="71">
        <v>170.08333333333331</v>
      </c>
      <c r="E209" s="72">
        <v>0</v>
      </c>
      <c r="F209" s="72">
        <v>58577</v>
      </c>
      <c r="G209" s="72">
        <v>0</v>
      </c>
      <c r="H209" s="72">
        <v>143872</v>
      </c>
      <c r="I209" s="62" t="s">
        <v>200</v>
      </c>
    </row>
    <row r="210" spans="1:9" x14ac:dyDescent="0.2">
      <c r="A210" s="73" t="s">
        <v>149</v>
      </c>
      <c r="B210" t="s">
        <v>89</v>
      </c>
      <c r="C210" s="3" t="s">
        <v>92</v>
      </c>
      <c r="D210" s="74">
        <v>426.31666666666666</v>
      </c>
      <c r="E210" s="75">
        <v>0</v>
      </c>
      <c r="F210" s="75">
        <v>97516</v>
      </c>
      <c r="G210" s="75">
        <v>0</v>
      </c>
      <c r="H210" s="75">
        <v>331804</v>
      </c>
      <c r="I210" s="3" t="s">
        <v>200</v>
      </c>
    </row>
    <row r="211" spans="1:9" x14ac:dyDescent="0.2">
      <c r="A211" s="61" t="s">
        <v>124</v>
      </c>
      <c r="B211" s="39" t="s">
        <v>89</v>
      </c>
      <c r="C211" s="62" t="s">
        <v>92</v>
      </c>
      <c r="D211" s="71">
        <v>1003.9833333333338</v>
      </c>
      <c r="E211" s="72">
        <v>0</v>
      </c>
      <c r="F211" s="72">
        <v>567200</v>
      </c>
      <c r="G211" s="72">
        <v>0</v>
      </c>
      <c r="H211" s="72">
        <v>774309</v>
      </c>
      <c r="I211" s="62" t="s">
        <v>200</v>
      </c>
    </row>
    <row r="212" spans="1:9" x14ac:dyDescent="0.2">
      <c r="A212" s="73" t="s">
        <v>16</v>
      </c>
      <c r="B212" t="s">
        <v>89</v>
      </c>
      <c r="C212" s="3" t="s">
        <v>92</v>
      </c>
      <c r="D212" s="74">
        <v>314.88333333333333</v>
      </c>
      <c r="E212" s="75">
        <v>0</v>
      </c>
      <c r="F212" s="75">
        <v>120400</v>
      </c>
      <c r="G212" s="75">
        <v>0</v>
      </c>
      <c r="H212" s="75">
        <v>232792</v>
      </c>
      <c r="I212" s="3" t="s">
        <v>200</v>
      </c>
    </row>
    <row r="213" spans="1:9" x14ac:dyDescent="0.2">
      <c r="A213" s="61" t="s">
        <v>150</v>
      </c>
      <c r="B213" s="39" t="s">
        <v>89</v>
      </c>
      <c r="C213" s="62" t="s">
        <v>92</v>
      </c>
      <c r="D213" s="71">
        <v>317.79999999999995</v>
      </c>
      <c r="E213" s="72">
        <v>0</v>
      </c>
      <c r="F213" s="72">
        <v>108880</v>
      </c>
      <c r="G213" s="72">
        <v>0</v>
      </c>
      <c r="H213" s="72">
        <v>215618</v>
      </c>
      <c r="I213" s="62" t="s">
        <v>200</v>
      </c>
    </row>
    <row r="214" spans="1:9" x14ac:dyDescent="0.2">
      <c r="A214" s="73" t="s">
        <v>151</v>
      </c>
      <c r="B214" t="s">
        <v>89</v>
      </c>
      <c r="C214" s="3" t="s">
        <v>92</v>
      </c>
      <c r="D214" s="74">
        <v>186.35</v>
      </c>
      <c r="E214" s="75">
        <v>0</v>
      </c>
      <c r="F214" s="75">
        <v>112404</v>
      </c>
      <c r="G214" s="75">
        <v>0</v>
      </c>
      <c r="H214" s="75">
        <v>175406</v>
      </c>
      <c r="I214" s="3" t="s">
        <v>200</v>
      </c>
    </row>
    <row r="215" spans="1:9" x14ac:dyDescent="0.2">
      <c r="A215" s="61" t="s">
        <v>7</v>
      </c>
      <c r="B215" s="39" t="s">
        <v>87</v>
      </c>
      <c r="C215" s="62" t="s">
        <v>92</v>
      </c>
      <c r="D215" s="71">
        <v>6704.5999999999931</v>
      </c>
      <c r="E215" s="72">
        <v>0</v>
      </c>
      <c r="F215" s="72">
        <v>2462222</v>
      </c>
      <c r="G215" s="72">
        <v>0</v>
      </c>
      <c r="H215" s="72">
        <v>4367638</v>
      </c>
      <c r="I215" s="62" t="s">
        <v>200</v>
      </c>
    </row>
    <row r="216" spans="1:9" x14ac:dyDescent="0.2">
      <c r="A216" s="73" t="s">
        <v>5</v>
      </c>
      <c r="B216" t="s">
        <v>87</v>
      </c>
      <c r="C216" s="3" t="s">
        <v>92</v>
      </c>
      <c r="D216" s="74">
        <v>13559.083333332816</v>
      </c>
      <c r="E216" s="75">
        <v>46725.457218439995</v>
      </c>
      <c r="F216" s="75">
        <v>7923249.9144691173</v>
      </c>
      <c r="G216" s="75">
        <v>0</v>
      </c>
      <c r="H216" s="75">
        <v>8433241</v>
      </c>
      <c r="I216" s="3" t="s">
        <v>200</v>
      </c>
    </row>
    <row r="217" spans="1:9" x14ac:dyDescent="0.2">
      <c r="A217" s="61" t="s">
        <v>143</v>
      </c>
      <c r="B217" s="39" t="s">
        <v>87</v>
      </c>
      <c r="C217" s="62" t="s">
        <v>92</v>
      </c>
      <c r="D217" s="71">
        <v>30</v>
      </c>
      <c r="E217" s="72">
        <v>0</v>
      </c>
      <c r="F217" s="72">
        <v>0</v>
      </c>
      <c r="G217" s="72">
        <v>0</v>
      </c>
      <c r="H217" s="72">
        <v>20330</v>
      </c>
      <c r="I217" s="62" t="s">
        <v>200</v>
      </c>
    </row>
    <row r="218" spans="1:9" x14ac:dyDescent="0.2">
      <c r="A218" s="73" t="s">
        <v>189</v>
      </c>
      <c r="B218" t="s">
        <v>87</v>
      </c>
      <c r="C218" s="3" t="s">
        <v>92</v>
      </c>
      <c r="D218" s="74">
        <v>627.66666666666708</v>
      </c>
      <c r="E218" s="75">
        <v>0</v>
      </c>
      <c r="F218" s="75">
        <v>13447</v>
      </c>
      <c r="G218" s="75">
        <v>0</v>
      </c>
      <c r="H218" s="75">
        <v>323829</v>
      </c>
      <c r="I218" s="3" t="s">
        <v>200</v>
      </c>
    </row>
    <row r="219" spans="1:9" x14ac:dyDescent="0.2">
      <c r="A219" s="61" t="s">
        <v>6</v>
      </c>
      <c r="B219" s="39" t="s">
        <v>87</v>
      </c>
      <c r="C219" s="62" t="s">
        <v>92</v>
      </c>
      <c r="D219" s="71">
        <v>12287.749999999989</v>
      </c>
      <c r="E219" s="72">
        <v>23307</v>
      </c>
      <c r="F219" s="72">
        <v>8063261</v>
      </c>
      <c r="G219" s="72">
        <v>0</v>
      </c>
      <c r="H219" s="72">
        <v>7814494</v>
      </c>
      <c r="I219" s="62" t="s">
        <v>200</v>
      </c>
    </row>
    <row r="220" spans="1:9" x14ac:dyDescent="0.2">
      <c r="A220" s="73" t="s">
        <v>84</v>
      </c>
      <c r="B220" t="s">
        <v>87</v>
      </c>
      <c r="C220" s="3" t="s">
        <v>92</v>
      </c>
      <c r="D220" s="74">
        <v>2049.633333333345</v>
      </c>
      <c r="E220" s="75">
        <v>0</v>
      </c>
      <c r="F220" s="75">
        <v>678570.55678103911</v>
      </c>
      <c r="G220" s="75">
        <v>0</v>
      </c>
      <c r="H220" s="75">
        <v>1108287</v>
      </c>
      <c r="I220" s="3" t="s">
        <v>200</v>
      </c>
    </row>
    <row r="221" spans="1:9" x14ac:dyDescent="0.2">
      <c r="A221" s="61" t="s">
        <v>10</v>
      </c>
      <c r="B221" s="39" t="s">
        <v>87</v>
      </c>
      <c r="C221" s="62" t="s">
        <v>92</v>
      </c>
      <c r="D221" s="71">
        <v>380</v>
      </c>
      <c r="E221" s="72">
        <v>0</v>
      </c>
      <c r="F221" s="72">
        <v>0</v>
      </c>
      <c r="G221" s="72">
        <v>0</v>
      </c>
      <c r="H221" s="72">
        <v>346843</v>
      </c>
      <c r="I221" s="62" t="s">
        <v>200</v>
      </c>
    </row>
    <row r="222" spans="1:9" x14ac:dyDescent="0.2">
      <c r="A222" s="73" t="s">
        <v>9</v>
      </c>
      <c r="B222" t="s">
        <v>87</v>
      </c>
      <c r="C222" s="3" t="s">
        <v>92</v>
      </c>
      <c r="D222" s="74">
        <v>1988.3666666666602</v>
      </c>
      <c r="E222" s="75">
        <v>0</v>
      </c>
      <c r="F222" s="75">
        <v>2151500</v>
      </c>
      <c r="G222" s="75">
        <v>0</v>
      </c>
      <c r="H222" s="75">
        <v>1327697</v>
      </c>
      <c r="I222" s="3" t="s">
        <v>200</v>
      </c>
    </row>
    <row r="223" spans="1:9" x14ac:dyDescent="0.2">
      <c r="A223" s="61" t="s">
        <v>33</v>
      </c>
      <c r="B223" s="39" t="s">
        <v>87</v>
      </c>
      <c r="C223" s="62" t="s">
        <v>92</v>
      </c>
      <c r="D223" s="71">
        <v>2715.0833333333353</v>
      </c>
      <c r="E223" s="72">
        <v>0</v>
      </c>
      <c r="F223" s="72">
        <v>1008168</v>
      </c>
      <c r="G223" s="72">
        <v>0</v>
      </c>
      <c r="H223" s="72">
        <v>1939743</v>
      </c>
      <c r="I223" s="62" t="s">
        <v>200</v>
      </c>
    </row>
    <row r="224" spans="1:9" x14ac:dyDescent="0.2">
      <c r="A224" s="73" t="s">
        <v>34</v>
      </c>
      <c r="B224" t="s">
        <v>87</v>
      </c>
      <c r="C224" s="3" t="s">
        <v>92</v>
      </c>
      <c r="D224" s="74">
        <v>400.11666666666673</v>
      </c>
      <c r="E224" s="75">
        <v>0</v>
      </c>
      <c r="F224" s="75">
        <v>160889</v>
      </c>
      <c r="G224" s="75">
        <v>0</v>
      </c>
      <c r="H224" s="75">
        <v>270327</v>
      </c>
      <c r="I224" s="3" t="s">
        <v>200</v>
      </c>
    </row>
    <row r="225" spans="1:9" x14ac:dyDescent="0.2">
      <c r="A225" s="61" t="s">
        <v>49</v>
      </c>
      <c r="B225" s="39" t="s">
        <v>87</v>
      </c>
      <c r="C225" s="62" t="s">
        <v>92</v>
      </c>
      <c r="D225" s="71">
        <v>1285.9666666666628</v>
      </c>
      <c r="E225" s="72">
        <v>0</v>
      </c>
      <c r="F225" s="72">
        <v>468026</v>
      </c>
      <c r="G225" s="72">
        <v>0</v>
      </c>
      <c r="H225" s="72">
        <v>744240</v>
      </c>
      <c r="I225" s="62" t="s">
        <v>200</v>
      </c>
    </row>
    <row r="226" spans="1:9" x14ac:dyDescent="0.2">
      <c r="A226" s="73" t="s">
        <v>55</v>
      </c>
      <c r="B226" t="s">
        <v>87</v>
      </c>
      <c r="C226" s="3" t="s">
        <v>92</v>
      </c>
      <c r="D226" s="74">
        <v>5768.6666666666551</v>
      </c>
      <c r="E226" s="75">
        <v>0</v>
      </c>
      <c r="F226" s="75">
        <v>3525159</v>
      </c>
      <c r="G226" s="75">
        <v>0</v>
      </c>
      <c r="H226" s="75">
        <v>3531815</v>
      </c>
      <c r="I226" s="3" t="s">
        <v>200</v>
      </c>
    </row>
    <row r="227" spans="1:9" x14ac:dyDescent="0.2">
      <c r="A227" s="61" t="s">
        <v>12</v>
      </c>
      <c r="B227" s="39" t="s">
        <v>87</v>
      </c>
      <c r="C227" s="62" t="s">
        <v>92</v>
      </c>
      <c r="D227" s="71">
        <v>2269.0666666666689</v>
      </c>
      <c r="E227" s="72">
        <v>0</v>
      </c>
      <c r="F227" s="72">
        <v>836804.66528000019</v>
      </c>
      <c r="G227" s="72">
        <v>0</v>
      </c>
      <c r="H227" s="72">
        <v>1291120</v>
      </c>
      <c r="I227" s="62" t="s">
        <v>200</v>
      </c>
    </row>
    <row r="228" spans="1:9" x14ac:dyDescent="0.2">
      <c r="A228" s="73" t="s">
        <v>126</v>
      </c>
      <c r="B228" t="s">
        <v>87</v>
      </c>
      <c r="C228" s="3" t="s">
        <v>92</v>
      </c>
      <c r="D228" s="74">
        <v>1940.6333333333325</v>
      </c>
      <c r="E228" s="75">
        <v>0</v>
      </c>
      <c r="F228" s="75">
        <v>905466</v>
      </c>
      <c r="G228" s="75">
        <v>0</v>
      </c>
      <c r="H228" s="75">
        <v>1446628</v>
      </c>
      <c r="I228" s="3" t="s">
        <v>200</v>
      </c>
    </row>
    <row r="229" spans="1:9" x14ac:dyDescent="0.2">
      <c r="A229" s="61" t="s">
        <v>51</v>
      </c>
      <c r="B229" s="39" t="s">
        <v>87</v>
      </c>
      <c r="C229" s="62" t="s">
        <v>92</v>
      </c>
      <c r="D229" s="71">
        <v>12253.700000000037</v>
      </c>
      <c r="E229" s="72">
        <v>383</v>
      </c>
      <c r="F229" s="72">
        <v>6959080</v>
      </c>
      <c r="G229" s="72">
        <v>0</v>
      </c>
      <c r="H229" s="72">
        <v>8794695</v>
      </c>
      <c r="I229" s="62" t="s">
        <v>200</v>
      </c>
    </row>
    <row r="230" spans="1:9" x14ac:dyDescent="0.2">
      <c r="A230" s="73" t="s">
        <v>181</v>
      </c>
      <c r="B230" t="s">
        <v>87</v>
      </c>
      <c r="C230" s="3" t="s">
        <v>92</v>
      </c>
      <c r="D230" s="74">
        <v>358</v>
      </c>
      <c r="E230" s="75">
        <v>0</v>
      </c>
      <c r="F230" s="75">
        <v>0</v>
      </c>
      <c r="G230" s="75">
        <v>0</v>
      </c>
      <c r="H230" s="75">
        <v>262102</v>
      </c>
      <c r="I230" s="3" t="s">
        <v>200</v>
      </c>
    </row>
    <row r="231" spans="1:9" x14ac:dyDescent="0.2">
      <c r="A231" s="61" t="s">
        <v>85</v>
      </c>
      <c r="B231" s="39" t="s">
        <v>88</v>
      </c>
      <c r="C231" s="62" t="s">
        <v>92</v>
      </c>
      <c r="D231" s="71">
        <v>396.74999999999977</v>
      </c>
      <c r="E231" s="72">
        <v>0</v>
      </c>
      <c r="F231" s="72">
        <v>120191</v>
      </c>
      <c r="G231" s="72">
        <v>0</v>
      </c>
      <c r="H231" s="72">
        <v>302280</v>
      </c>
      <c r="I231" s="62" t="s">
        <v>200</v>
      </c>
    </row>
    <row r="232" spans="1:9" x14ac:dyDescent="0.2">
      <c r="A232" s="73" t="s">
        <v>41</v>
      </c>
      <c r="B232" t="s">
        <v>88</v>
      </c>
      <c r="C232" s="3" t="s">
        <v>92</v>
      </c>
      <c r="D232" s="74">
        <v>49.9</v>
      </c>
      <c r="E232" s="75">
        <v>0</v>
      </c>
      <c r="F232" s="75">
        <v>11543</v>
      </c>
      <c r="G232" s="75">
        <v>0</v>
      </c>
      <c r="H232" s="75">
        <v>37044</v>
      </c>
      <c r="I232" s="3" t="s">
        <v>200</v>
      </c>
    </row>
    <row r="233" spans="1:9" x14ac:dyDescent="0.2">
      <c r="A233" s="61" t="s">
        <v>167</v>
      </c>
      <c r="B233" s="39" t="s">
        <v>88</v>
      </c>
      <c r="C233" s="62" t="s">
        <v>92</v>
      </c>
      <c r="D233" s="71">
        <v>455.73333333333335</v>
      </c>
      <c r="E233" s="72">
        <v>0</v>
      </c>
      <c r="F233" s="72">
        <v>156336</v>
      </c>
      <c r="G233" s="72">
        <v>0</v>
      </c>
      <c r="H233" s="72">
        <v>302842</v>
      </c>
      <c r="I233" s="62" t="s">
        <v>200</v>
      </c>
    </row>
    <row r="234" spans="1:9" x14ac:dyDescent="0.2">
      <c r="A234" s="73" t="s">
        <v>182</v>
      </c>
      <c r="B234" t="s">
        <v>88</v>
      </c>
      <c r="C234" s="3" t="s">
        <v>92</v>
      </c>
      <c r="D234" s="74">
        <v>2143.6166666666577</v>
      </c>
      <c r="E234" s="75">
        <v>1121</v>
      </c>
      <c r="F234" s="75">
        <v>742727</v>
      </c>
      <c r="G234" s="75">
        <v>0</v>
      </c>
      <c r="H234" s="75">
        <v>1516334</v>
      </c>
      <c r="I234" s="3" t="s">
        <v>200</v>
      </c>
    </row>
    <row r="235" spans="1:9" x14ac:dyDescent="0.2">
      <c r="A235" s="61" t="s">
        <v>183</v>
      </c>
      <c r="B235" s="39" t="s">
        <v>88</v>
      </c>
      <c r="C235" s="62" t="s">
        <v>92</v>
      </c>
      <c r="D235" s="71">
        <v>2548.4333333333375</v>
      </c>
      <c r="E235" s="72">
        <v>0</v>
      </c>
      <c r="F235" s="72">
        <v>1418671</v>
      </c>
      <c r="G235" s="72">
        <v>0</v>
      </c>
      <c r="H235" s="72">
        <v>1679680</v>
      </c>
      <c r="I235" s="62" t="s">
        <v>200</v>
      </c>
    </row>
    <row r="236" spans="1:9" x14ac:dyDescent="0.2">
      <c r="A236" s="73" t="s">
        <v>184</v>
      </c>
      <c r="B236" t="s">
        <v>88</v>
      </c>
      <c r="C236" s="3" t="s">
        <v>92</v>
      </c>
      <c r="D236" s="74">
        <v>42.800000000000004</v>
      </c>
      <c r="E236" s="75">
        <v>0</v>
      </c>
      <c r="F236" s="75">
        <v>0</v>
      </c>
      <c r="G236" s="75">
        <v>0</v>
      </c>
      <c r="H236" s="75">
        <v>27794</v>
      </c>
      <c r="I236" s="3" t="s">
        <v>200</v>
      </c>
    </row>
    <row r="237" spans="1:9" x14ac:dyDescent="0.2">
      <c r="A237" s="61" t="s">
        <v>23</v>
      </c>
      <c r="B237" s="39" t="s">
        <v>88</v>
      </c>
      <c r="C237" s="62" t="s">
        <v>92</v>
      </c>
      <c r="D237" s="71">
        <v>268.58333333333331</v>
      </c>
      <c r="E237" s="72">
        <v>278</v>
      </c>
      <c r="F237" s="72">
        <v>123555</v>
      </c>
      <c r="G237" s="72">
        <v>0</v>
      </c>
      <c r="H237" s="72">
        <v>196168</v>
      </c>
      <c r="I237" s="62" t="s">
        <v>200</v>
      </c>
    </row>
    <row r="238" spans="1:9" x14ac:dyDescent="0.2">
      <c r="A238" s="73" t="s">
        <v>144</v>
      </c>
      <c r="B238" t="s">
        <v>88</v>
      </c>
      <c r="C238" s="3" t="s">
        <v>92</v>
      </c>
      <c r="D238" s="74">
        <v>547.5</v>
      </c>
      <c r="E238" s="75">
        <v>0</v>
      </c>
      <c r="F238" s="75">
        <v>179896</v>
      </c>
      <c r="G238" s="75">
        <v>41</v>
      </c>
      <c r="H238" s="75">
        <v>424125</v>
      </c>
      <c r="I238" s="3" t="s">
        <v>200</v>
      </c>
    </row>
    <row r="239" spans="1:9" x14ac:dyDescent="0.2">
      <c r="A239" s="61" t="s">
        <v>14</v>
      </c>
      <c r="B239" s="39" t="s">
        <v>88</v>
      </c>
      <c r="C239" s="62" t="s">
        <v>92</v>
      </c>
      <c r="D239" s="71">
        <v>1101</v>
      </c>
      <c r="E239" s="72">
        <v>0</v>
      </c>
      <c r="F239" s="72">
        <v>349623</v>
      </c>
      <c r="G239" s="72">
        <v>22</v>
      </c>
      <c r="H239" s="72">
        <v>841290</v>
      </c>
      <c r="I239" s="62" t="s">
        <v>200</v>
      </c>
    </row>
    <row r="240" spans="1:9" x14ac:dyDescent="0.2">
      <c r="A240" s="73" t="s">
        <v>127</v>
      </c>
      <c r="B240" t="s">
        <v>88</v>
      </c>
      <c r="C240" s="3" t="s">
        <v>92</v>
      </c>
      <c r="D240" s="74">
        <v>300.3</v>
      </c>
      <c r="E240" s="75">
        <v>0</v>
      </c>
      <c r="F240" s="75">
        <v>78620</v>
      </c>
      <c r="G240" s="75">
        <v>8607</v>
      </c>
      <c r="H240" s="75">
        <v>236158</v>
      </c>
      <c r="I240" s="3" t="s">
        <v>200</v>
      </c>
    </row>
    <row r="241" spans="1:9" x14ac:dyDescent="0.2">
      <c r="A241" s="61" t="s">
        <v>26</v>
      </c>
      <c r="B241" s="39" t="s">
        <v>88</v>
      </c>
      <c r="C241" s="62" t="s">
        <v>92</v>
      </c>
      <c r="D241" s="71">
        <v>124</v>
      </c>
      <c r="E241" s="72">
        <v>1343</v>
      </c>
      <c r="F241" s="72">
        <v>71416</v>
      </c>
      <c r="G241" s="72">
        <v>0</v>
      </c>
      <c r="H241" s="72">
        <v>77996</v>
      </c>
      <c r="I241" s="62" t="s">
        <v>200</v>
      </c>
    </row>
    <row r="242" spans="1:9" x14ac:dyDescent="0.2">
      <c r="A242" s="73" t="s">
        <v>185</v>
      </c>
      <c r="B242" t="s">
        <v>88</v>
      </c>
      <c r="C242" s="3" t="s">
        <v>92</v>
      </c>
      <c r="D242" s="74">
        <v>540</v>
      </c>
      <c r="E242" s="75">
        <v>0</v>
      </c>
      <c r="F242" s="75">
        <v>152381</v>
      </c>
      <c r="G242" s="75">
        <v>52</v>
      </c>
      <c r="H242" s="75">
        <v>445380</v>
      </c>
      <c r="I242" s="3" t="s">
        <v>200</v>
      </c>
    </row>
    <row r="243" spans="1:9" x14ac:dyDescent="0.2">
      <c r="A243" s="61" t="s">
        <v>152</v>
      </c>
      <c r="B243" s="39" t="s">
        <v>88</v>
      </c>
      <c r="C243" s="62" t="s">
        <v>92</v>
      </c>
      <c r="D243" s="71">
        <v>94.700000000000017</v>
      </c>
      <c r="E243" s="72">
        <v>0</v>
      </c>
      <c r="F243" s="72">
        <v>13334.545454545456</v>
      </c>
      <c r="G243" s="72">
        <v>0</v>
      </c>
      <c r="H243" s="72">
        <v>34546</v>
      </c>
      <c r="I243" s="62" t="s">
        <v>200</v>
      </c>
    </row>
    <row r="244" spans="1:9" x14ac:dyDescent="0.2">
      <c r="A244" s="73" t="s">
        <v>50</v>
      </c>
      <c r="B244" t="s">
        <v>88</v>
      </c>
      <c r="C244" s="3" t="s">
        <v>92</v>
      </c>
      <c r="D244" s="74">
        <v>59.733333333333412</v>
      </c>
      <c r="E244" s="75">
        <v>0</v>
      </c>
      <c r="F244" s="75">
        <v>859.20000000000016</v>
      </c>
      <c r="G244" s="75">
        <v>0</v>
      </c>
      <c r="H244" s="75">
        <v>23240</v>
      </c>
      <c r="I244" s="3" t="s">
        <v>200</v>
      </c>
    </row>
    <row r="245" spans="1:9" x14ac:dyDescent="0.2">
      <c r="A245" s="61" t="s">
        <v>109</v>
      </c>
      <c r="B245" s="39" t="s">
        <v>88</v>
      </c>
      <c r="C245" s="62" t="s">
        <v>92</v>
      </c>
      <c r="D245" s="71">
        <v>355.88333333333333</v>
      </c>
      <c r="E245" s="72">
        <v>0</v>
      </c>
      <c r="F245" s="72">
        <v>145620</v>
      </c>
      <c r="G245" s="72">
        <v>0</v>
      </c>
      <c r="H245" s="72">
        <v>247262</v>
      </c>
      <c r="I245" s="62" t="s">
        <v>200</v>
      </c>
    </row>
    <row r="246" spans="1:9" x14ac:dyDescent="0.2">
      <c r="A246" s="73" t="s">
        <v>153</v>
      </c>
      <c r="B246" t="s">
        <v>88</v>
      </c>
      <c r="C246" s="3" t="s">
        <v>92</v>
      </c>
      <c r="D246" s="74">
        <v>108.06666666666666</v>
      </c>
      <c r="E246" s="75">
        <v>0</v>
      </c>
      <c r="F246" s="75">
        <v>56152</v>
      </c>
      <c r="G246" s="75">
        <v>0</v>
      </c>
      <c r="H246" s="75">
        <v>71632</v>
      </c>
      <c r="I246" s="3" t="s">
        <v>200</v>
      </c>
    </row>
    <row r="247" spans="1:9" x14ac:dyDescent="0.2">
      <c r="A247" s="61" t="s">
        <v>8</v>
      </c>
      <c r="B247" s="39" t="s">
        <v>90</v>
      </c>
      <c r="C247" s="62" t="s">
        <v>92</v>
      </c>
      <c r="D247" s="71">
        <v>1160.9833333333345</v>
      </c>
      <c r="E247" s="72">
        <v>6571</v>
      </c>
      <c r="F247" s="72">
        <v>333703</v>
      </c>
      <c r="G247" s="72">
        <v>0</v>
      </c>
      <c r="H247" s="72">
        <v>865708</v>
      </c>
      <c r="I247" s="62" t="s">
        <v>200</v>
      </c>
    </row>
    <row r="248" spans="1:9" x14ac:dyDescent="0.2">
      <c r="A248" s="73" t="s">
        <v>39</v>
      </c>
      <c r="B248" t="s">
        <v>90</v>
      </c>
      <c r="C248" s="3" t="s">
        <v>92</v>
      </c>
      <c r="D248" s="74">
        <v>1802.9666666666674</v>
      </c>
      <c r="E248" s="75">
        <v>0</v>
      </c>
      <c r="F248" s="75">
        <v>1676320</v>
      </c>
      <c r="G248" s="75">
        <v>0</v>
      </c>
      <c r="H248" s="75">
        <v>1457438</v>
      </c>
      <c r="I248" s="3" t="s">
        <v>200</v>
      </c>
    </row>
    <row r="249" spans="1:9" x14ac:dyDescent="0.2">
      <c r="A249" s="61" t="s">
        <v>166</v>
      </c>
      <c r="B249" s="39" t="s">
        <v>90</v>
      </c>
      <c r="C249" s="62" t="s">
        <v>92</v>
      </c>
      <c r="D249" s="71">
        <v>3048.2499999999882</v>
      </c>
      <c r="E249" s="72">
        <v>0</v>
      </c>
      <c r="F249" s="72">
        <v>1951126</v>
      </c>
      <c r="G249" s="72">
        <v>0</v>
      </c>
      <c r="H249" s="72">
        <v>2026255</v>
      </c>
      <c r="I249" s="62" t="s">
        <v>200</v>
      </c>
    </row>
    <row r="250" spans="1:9" x14ac:dyDescent="0.2">
      <c r="A250" s="73" t="s">
        <v>170</v>
      </c>
      <c r="B250" t="s">
        <v>90</v>
      </c>
      <c r="C250" s="3" t="s">
        <v>92</v>
      </c>
      <c r="D250" s="74">
        <v>89.6</v>
      </c>
      <c r="E250" s="75">
        <v>0</v>
      </c>
      <c r="F250" s="75">
        <v>55251</v>
      </c>
      <c r="G250" s="75">
        <v>0</v>
      </c>
      <c r="H250" s="75">
        <v>72772</v>
      </c>
      <c r="I250" s="3" t="s">
        <v>200</v>
      </c>
    </row>
    <row r="251" spans="1:9" x14ac:dyDescent="0.2">
      <c r="A251" s="61" t="s">
        <v>40</v>
      </c>
      <c r="B251" s="39" t="s">
        <v>90</v>
      </c>
      <c r="C251" s="62" t="s">
        <v>92</v>
      </c>
      <c r="D251" s="71">
        <v>3777.9333333333389</v>
      </c>
      <c r="E251" s="72">
        <v>0</v>
      </c>
      <c r="F251" s="72">
        <v>2756620</v>
      </c>
      <c r="G251" s="72">
        <v>0</v>
      </c>
      <c r="H251" s="72">
        <v>2779217</v>
      </c>
      <c r="I251" s="62" t="s">
        <v>200</v>
      </c>
    </row>
    <row r="252" spans="1:9" x14ac:dyDescent="0.2">
      <c r="A252" s="73" t="s">
        <v>27</v>
      </c>
      <c r="B252" t="s">
        <v>90</v>
      </c>
      <c r="C252" s="3" t="s">
        <v>92</v>
      </c>
      <c r="D252" s="74">
        <v>7284.1000000000267</v>
      </c>
      <c r="E252" s="75">
        <v>0</v>
      </c>
      <c r="F252" s="75">
        <v>4493427</v>
      </c>
      <c r="G252" s="75">
        <v>0</v>
      </c>
      <c r="H252" s="75">
        <v>5857248</v>
      </c>
      <c r="I252" s="3" t="s">
        <v>200</v>
      </c>
    </row>
    <row r="253" spans="1:9" x14ac:dyDescent="0.2">
      <c r="A253" s="61" t="s">
        <v>108</v>
      </c>
      <c r="B253" s="39" t="s">
        <v>186</v>
      </c>
      <c r="C253" s="62" t="s">
        <v>92</v>
      </c>
      <c r="D253" s="71">
        <v>796.86666666666645</v>
      </c>
      <c r="E253" s="72">
        <v>24941</v>
      </c>
      <c r="F253" s="72">
        <v>179599</v>
      </c>
      <c r="G253" s="72">
        <v>0</v>
      </c>
      <c r="H253" s="72">
        <v>698864</v>
      </c>
      <c r="I253" s="62" t="s">
        <v>200</v>
      </c>
    </row>
    <row r="254" spans="1:9" x14ac:dyDescent="0.2">
      <c r="A254" s="73" t="s">
        <v>163</v>
      </c>
      <c r="B254" t="s">
        <v>186</v>
      </c>
      <c r="C254" s="3" t="s">
        <v>92</v>
      </c>
      <c r="D254" s="74">
        <v>5144.7999999999993</v>
      </c>
      <c r="E254" s="75">
        <v>0</v>
      </c>
      <c r="F254" s="75">
        <v>0</v>
      </c>
      <c r="G254" s="75">
        <v>0</v>
      </c>
      <c r="H254" s="75">
        <v>1689352</v>
      </c>
      <c r="I254" s="3" t="s">
        <v>200</v>
      </c>
    </row>
    <row r="255" spans="1:9" x14ac:dyDescent="0.2">
      <c r="A255" s="61" t="s">
        <v>174</v>
      </c>
      <c r="B255" s="39" t="s">
        <v>186</v>
      </c>
      <c r="C255" s="62" t="s">
        <v>92</v>
      </c>
      <c r="D255" s="71">
        <v>812.5</v>
      </c>
      <c r="E255" s="72">
        <v>0</v>
      </c>
      <c r="F255" s="72">
        <v>0</v>
      </c>
      <c r="G255" s="72">
        <v>0</v>
      </c>
      <c r="H255" s="72">
        <v>683276</v>
      </c>
      <c r="I255" s="62" t="s">
        <v>200</v>
      </c>
    </row>
    <row r="256" spans="1:9" x14ac:dyDescent="0.2">
      <c r="A256" s="73" t="s">
        <v>57</v>
      </c>
      <c r="B256" t="s">
        <v>186</v>
      </c>
      <c r="C256" s="3" t="s">
        <v>92</v>
      </c>
      <c r="D256" s="74">
        <v>2902.1333333333323</v>
      </c>
      <c r="E256" s="75">
        <v>28823.469999999998</v>
      </c>
      <c r="F256" s="75">
        <v>364516</v>
      </c>
      <c r="G256" s="75">
        <v>0</v>
      </c>
      <c r="H256" s="75">
        <v>2119354</v>
      </c>
      <c r="I256" s="3" t="s">
        <v>200</v>
      </c>
    </row>
    <row r="257" spans="1:9" x14ac:dyDescent="0.2">
      <c r="A257" s="61" t="s">
        <v>107</v>
      </c>
      <c r="B257" s="39" t="s">
        <v>186</v>
      </c>
      <c r="C257" s="62" t="s">
        <v>92</v>
      </c>
      <c r="D257" s="71">
        <v>780</v>
      </c>
      <c r="E257" s="72">
        <v>0</v>
      </c>
      <c r="F257" s="72">
        <v>0</v>
      </c>
      <c r="G257" s="72">
        <v>0</v>
      </c>
      <c r="H257" s="72">
        <v>305448</v>
      </c>
      <c r="I257" s="62" t="s">
        <v>200</v>
      </c>
    </row>
    <row r="258" spans="1:9" x14ac:dyDescent="0.2">
      <c r="A258" s="73" t="s">
        <v>56</v>
      </c>
      <c r="B258" t="s">
        <v>186</v>
      </c>
      <c r="C258" s="3" t="s">
        <v>92</v>
      </c>
      <c r="D258" s="74">
        <v>1017.8333333333325</v>
      </c>
      <c r="E258" s="75">
        <v>0</v>
      </c>
      <c r="F258" s="75">
        <v>0</v>
      </c>
      <c r="G258" s="75">
        <v>0</v>
      </c>
      <c r="H258" s="75">
        <v>874386</v>
      </c>
      <c r="I258" s="3" t="s">
        <v>200</v>
      </c>
    </row>
    <row r="259" spans="1:9" x14ac:dyDescent="0.2">
      <c r="A259" s="61" t="s">
        <v>156</v>
      </c>
      <c r="B259" s="39" t="s">
        <v>158</v>
      </c>
      <c r="C259" s="62" t="s">
        <v>92</v>
      </c>
      <c r="D259" s="71">
        <v>107.6</v>
      </c>
      <c r="E259" s="72">
        <v>0</v>
      </c>
      <c r="F259" s="72">
        <v>0</v>
      </c>
      <c r="G259" s="72">
        <v>0</v>
      </c>
      <c r="H259" s="72">
        <v>82890</v>
      </c>
      <c r="I259" s="62" t="s">
        <v>200</v>
      </c>
    </row>
    <row r="260" spans="1:9" x14ac:dyDescent="0.2">
      <c r="A260" s="73"/>
      <c r="C260" s="3"/>
      <c r="D260" s="74"/>
      <c r="E260" s="75"/>
      <c r="F260" s="75"/>
      <c r="G260" s="75"/>
      <c r="H260" s="75"/>
      <c r="I260" s="3"/>
    </row>
    <row r="261" spans="1:9" x14ac:dyDescent="0.2">
      <c r="A261" s="7" t="s">
        <v>171</v>
      </c>
    </row>
  </sheetData>
  <sortState xmlns:xlrd2="http://schemas.microsoft.com/office/spreadsheetml/2017/richdata2" ref="A10:I11">
    <sortCondition ref="I10:I11" customList="enero,febrero,marzo,abril,mayo,junio,julio,agosto,septiembre,octubre,noviembre,diciembre"/>
    <sortCondition descending="1" ref="C10:C11"/>
    <sortCondition descending="1" ref="B10:B11"/>
    <sortCondition ref="A10:A11"/>
  </sortState>
  <phoneticPr fontId="35" type="noConversion"/>
  <pageMargins left="0.75" right="0.75" top="1" bottom="1" header="0" footer="0"/>
  <pageSetup scale="4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outlineLevelRow="1" x14ac:dyDescent="0.2"/>
  <cols>
    <col min="1" max="1" width="47.140625" customWidth="1"/>
    <col min="2" max="14" width="14.28515625" customWidth="1"/>
  </cols>
  <sheetData>
    <row r="1" spans="1:14" ht="15.75" x14ac:dyDescent="0.25">
      <c r="C1" s="5"/>
      <c r="E1" s="5"/>
      <c r="F1" s="5"/>
      <c r="G1" s="5"/>
      <c r="H1" s="5"/>
      <c r="I1" s="5"/>
      <c r="J1" s="5"/>
      <c r="K1" s="5"/>
      <c r="L1" s="5"/>
      <c r="M1" s="5"/>
      <c r="N1" s="5">
        <v>2024</v>
      </c>
    </row>
    <row r="2" spans="1:14" ht="15.75" x14ac:dyDescent="0.25">
      <c r="C2" s="1"/>
      <c r="E2" s="5" t="s">
        <v>58</v>
      </c>
      <c r="F2" s="1"/>
      <c r="M2" s="1"/>
    </row>
    <row r="3" spans="1:14" ht="15" x14ac:dyDescent="0.25">
      <c r="C3" s="4"/>
      <c r="E3" s="1" t="s">
        <v>31</v>
      </c>
      <c r="F3" s="4"/>
      <c r="M3" s="4"/>
    </row>
    <row r="4" spans="1:14" x14ac:dyDescent="0.2">
      <c r="C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">
      <c r="A5" s="31"/>
    </row>
    <row r="6" spans="1:14" x14ac:dyDescent="0.2">
      <c r="A6" s="1" t="s">
        <v>70</v>
      </c>
    </row>
    <row r="7" spans="1:14" x14ac:dyDescent="0.2">
      <c r="A7" s="1" t="s">
        <v>71</v>
      </c>
    </row>
    <row r="8" spans="1:14" x14ac:dyDescent="0.2">
      <c r="A8" s="31"/>
    </row>
    <row r="9" spans="1:14" x14ac:dyDescent="0.2">
      <c r="A9" s="33" t="s">
        <v>43</v>
      </c>
      <c r="B9" s="33" t="s">
        <v>44</v>
      </c>
      <c r="C9" s="33" t="s">
        <v>45</v>
      </c>
      <c r="D9" s="33" t="s">
        <v>60</v>
      </c>
      <c r="E9" s="33" t="s">
        <v>46</v>
      </c>
      <c r="F9" s="33" t="s">
        <v>47</v>
      </c>
      <c r="G9" s="33" t="s">
        <v>48</v>
      </c>
      <c r="H9" s="33" t="s">
        <v>61</v>
      </c>
      <c r="I9" s="33" t="s">
        <v>62</v>
      </c>
      <c r="J9" s="33" t="s">
        <v>63</v>
      </c>
      <c r="K9" s="33" t="s">
        <v>64</v>
      </c>
      <c r="L9" s="33" t="s">
        <v>65</v>
      </c>
      <c r="M9" s="33" t="s">
        <v>66</v>
      </c>
      <c r="N9" s="52" t="s">
        <v>67</v>
      </c>
    </row>
    <row r="10" spans="1:14" x14ac:dyDescent="0.2">
      <c r="A10" t="s">
        <v>19</v>
      </c>
      <c r="B10" s="64">
        <v>849</v>
      </c>
      <c r="C10" s="22">
        <v>812</v>
      </c>
      <c r="D10" s="22">
        <v>776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>
        <f t="shared" ref="N10:N18" si="0">SUM(B10:M10)</f>
        <v>2437</v>
      </c>
    </row>
    <row r="11" spans="1:14" x14ac:dyDescent="0.2">
      <c r="A11" s="39" t="s">
        <v>168</v>
      </c>
      <c r="B11" s="18">
        <v>12</v>
      </c>
      <c r="C11" s="18">
        <v>16</v>
      </c>
      <c r="D11" s="18">
        <v>28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5">
        <f t="shared" si="0"/>
        <v>56</v>
      </c>
    </row>
    <row r="12" spans="1:14" x14ac:dyDescent="0.2">
      <c r="A12" t="s">
        <v>4</v>
      </c>
      <c r="B12" s="64">
        <v>210</v>
      </c>
      <c r="C12" s="22">
        <v>90</v>
      </c>
      <c r="D12" s="22">
        <v>13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4">
        <f t="shared" si="0"/>
        <v>313</v>
      </c>
    </row>
    <row r="13" spans="1:14" x14ac:dyDescent="0.2">
      <c r="A13" s="39" t="s">
        <v>122</v>
      </c>
      <c r="B13" s="18">
        <v>423</v>
      </c>
      <c r="C13" s="18">
        <v>389</v>
      </c>
      <c r="D13" s="18">
        <v>346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5">
        <f t="shared" si="0"/>
        <v>1158</v>
      </c>
    </row>
    <row r="14" spans="1:14" x14ac:dyDescent="0.2">
      <c r="A14" t="s">
        <v>188</v>
      </c>
      <c r="B14" s="64">
        <v>104</v>
      </c>
      <c r="C14" s="22">
        <v>100</v>
      </c>
      <c r="D14" s="22">
        <v>180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f t="shared" si="0"/>
        <v>384</v>
      </c>
    </row>
    <row r="15" spans="1:14" x14ac:dyDescent="0.2">
      <c r="A15" s="39" t="s">
        <v>190</v>
      </c>
      <c r="B15" s="18">
        <v>0</v>
      </c>
      <c r="C15" s="18">
        <v>9</v>
      </c>
      <c r="D15" s="18">
        <v>11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25">
        <f t="shared" si="0"/>
        <v>20</v>
      </c>
    </row>
    <row r="16" spans="1:14" x14ac:dyDescent="0.2">
      <c r="A16" t="s">
        <v>175</v>
      </c>
      <c r="B16" s="64">
        <v>3</v>
      </c>
      <c r="C16" s="22">
        <v>6</v>
      </c>
      <c r="D16" s="22">
        <v>9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4">
        <f t="shared" si="0"/>
        <v>18</v>
      </c>
    </row>
    <row r="17" spans="1:14" x14ac:dyDescent="0.2">
      <c r="A17" s="39" t="s">
        <v>53</v>
      </c>
      <c r="B17" s="18">
        <v>329</v>
      </c>
      <c r="C17" s="18">
        <v>306</v>
      </c>
      <c r="D17" s="18">
        <v>330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5">
        <f t="shared" si="0"/>
        <v>965</v>
      </c>
    </row>
    <row r="18" spans="1:14" x14ac:dyDescent="0.2">
      <c r="A18" t="s">
        <v>3</v>
      </c>
      <c r="B18" s="64">
        <v>13</v>
      </c>
      <c r="C18" s="22">
        <v>3</v>
      </c>
      <c r="D18" s="22">
        <v>20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f t="shared" si="0"/>
        <v>36</v>
      </c>
    </row>
    <row r="19" spans="1:14" x14ac:dyDescent="0.2">
      <c r="A19" s="37" t="s">
        <v>0</v>
      </c>
      <c r="B19" s="38">
        <f t="shared" ref="B19:N19" si="1">SUM(B10:B18)</f>
        <v>1943</v>
      </c>
      <c r="C19" s="38">
        <f t="shared" si="1"/>
        <v>1731</v>
      </c>
      <c r="D19" s="38">
        <f t="shared" si="1"/>
        <v>1713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  <c r="K19" s="38">
        <f t="shared" si="1"/>
        <v>0</v>
      </c>
      <c r="L19" s="38">
        <f t="shared" si="1"/>
        <v>0</v>
      </c>
      <c r="M19" s="38">
        <f t="shared" si="1"/>
        <v>0</v>
      </c>
      <c r="N19" s="53">
        <f t="shared" si="1"/>
        <v>5387</v>
      </c>
    </row>
    <row r="21" spans="1:14" x14ac:dyDescent="0.2">
      <c r="A21" s="1" t="s">
        <v>70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x14ac:dyDescent="0.2">
      <c r="A22" s="1" t="s">
        <v>72</v>
      </c>
    </row>
    <row r="24" spans="1:14" x14ac:dyDescent="0.2">
      <c r="A24" s="33" t="s">
        <v>43</v>
      </c>
      <c r="B24" s="33" t="s">
        <v>44</v>
      </c>
      <c r="C24" s="33" t="s">
        <v>45</v>
      </c>
      <c r="D24" s="33" t="s">
        <v>60</v>
      </c>
      <c r="E24" s="33" t="s">
        <v>46</v>
      </c>
      <c r="F24" s="33" t="s">
        <v>47</v>
      </c>
      <c r="G24" s="33" t="s">
        <v>48</v>
      </c>
      <c r="H24" s="33" t="s">
        <v>61</v>
      </c>
      <c r="I24" s="33" t="s">
        <v>62</v>
      </c>
      <c r="J24" s="33" t="s">
        <v>63</v>
      </c>
      <c r="K24" s="33" t="s">
        <v>64</v>
      </c>
      <c r="L24" s="33" t="s">
        <v>65</v>
      </c>
      <c r="M24" s="33" t="s">
        <v>66</v>
      </c>
      <c r="N24" s="52" t="s">
        <v>67</v>
      </c>
    </row>
    <row r="25" spans="1:14" x14ac:dyDescent="0.2">
      <c r="A25" t="s">
        <v>121</v>
      </c>
      <c r="B25" s="64">
        <v>0</v>
      </c>
      <c r="C25" s="22">
        <v>2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4">
        <f t="shared" ref="N25:N33" si="2">SUM(B25:M25)</f>
        <v>2</v>
      </c>
    </row>
    <row r="26" spans="1:14" x14ac:dyDescent="0.2">
      <c r="A26" s="39" t="s">
        <v>19</v>
      </c>
      <c r="B26" s="18">
        <v>180</v>
      </c>
      <c r="C26" s="18">
        <v>188</v>
      </c>
      <c r="D26" s="18">
        <v>92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5">
        <f t="shared" ref="N26" si="3">SUM(B26:M26)</f>
        <v>460</v>
      </c>
    </row>
    <row r="27" spans="1:14" x14ac:dyDescent="0.2">
      <c r="A27" t="s">
        <v>162</v>
      </c>
      <c r="B27" s="64">
        <v>11</v>
      </c>
      <c r="C27" s="22">
        <v>9</v>
      </c>
      <c r="D27" s="22">
        <v>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4">
        <f t="shared" si="2"/>
        <v>25</v>
      </c>
    </row>
    <row r="28" spans="1:14" x14ac:dyDescent="0.2">
      <c r="A28" s="39" t="s">
        <v>168</v>
      </c>
      <c r="B28" s="18">
        <v>4</v>
      </c>
      <c r="C28" s="18">
        <v>10</v>
      </c>
      <c r="D28" s="18">
        <v>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5">
        <f t="shared" si="2"/>
        <v>21</v>
      </c>
    </row>
    <row r="29" spans="1:14" x14ac:dyDescent="0.2">
      <c r="A29" t="s">
        <v>4</v>
      </c>
      <c r="B29" s="64">
        <v>109</v>
      </c>
      <c r="C29" s="22">
        <v>98</v>
      </c>
      <c r="D29" s="22">
        <v>82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4">
        <f t="shared" ref="N29:N32" si="4">SUM(B29:M29)</f>
        <v>289</v>
      </c>
    </row>
    <row r="30" spans="1:14" x14ac:dyDescent="0.2">
      <c r="A30" s="39" t="s">
        <v>142</v>
      </c>
      <c r="B30" s="18">
        <v>0</v>
      </c>
      <c r="C30" s="18">
        <v>2</v>
      </c>
      <c r="D30" s="18">
        <v>2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25">
        <f t="shared" si="4"/>
        <v>4</v>
      </c>
    </row>
    <row r="31" spans="1:14" x14ac:dyDescent="0.2">
      <c r="A31" t="s">
        <v>122</v>
      </c>
      <c r="B31" s="64">
        <v>0</v>
      </c>
      <c r="C31" s="22">
        <v>0</v>
      </c>
      <c r="D31" s="22">
        <v>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4">
        <f t="shared" si="4"/>
        <v>1</v>
      </c>
    </row>
    <row r="32" spans="1:14" x14ac:dyDescent="0.2">
      <c r="A32" s="39" t="s">
        <v>175</v>
      </c>
      <c r="B32" s="18">
        <v>0</v>
      </c>
      <c r="C32" s="18">
        <v>0</v>
      </c>
      <c r="D32" s="18">
        <v>1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25">
        <f t="shared" si="4"/>
        <v>1</v>
      </c>
    </row>
    <row r="33" spans="1:14" x14ac:dyDescent="0.2">
      <c r="A33" t="s">
        <v>3</v>
      </c>
      <c r="B33" s="64">
        <v>0</v>
      </c>
      <c r="C33" s="22">
        <v>12</v>
      </c>
      <c r="D33" s="22">
        <v>22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4">
        <f t="shared" si="2"/>
        <v>34</v>
      </c>
    </row>
    <row r="34" spans="1:14" x14ac:dyDescent="0.2">
      <c r="A34" s="37" t="s">
        <v>0</v>
      </c>
      <c r="B34" s="38">
        <f t="shared" ref="B34:N34" si="5">SUM(B25:B33)</f>
        <v>304</v>
      </c>
      <c r="C34" s="38">
        <f t="shared" si="5"/>
        <v>321</v>
      </c>
      <c r="D34" s="38">
        <f t="shared" si="5"/>
        <v>212</v>
      </c>
      <c r="E34" s="38">
        <f t="shared" si="5"/>
        <v>0</v>
      </c>
      <c r="F34" s="38">
        <f t="shared" si="5"/>
        <v>0</v>
      </c>
      <c r="G34" s="38">
        <f t="shared" si="5"/>
        <v>0</v>
      </c>
      <c r="H34" s="38">
        <f t="shared" si="5"/>
        <v>0</v>
      </c>
      <c r="I34" s="38">
        <f t="shared" si="5"/>
        <v>0</v>
      </c>
      <c r="J34" s="38">
        <f t="shared" si="5"/>
        <v>0</v>
      </c>
      <c r="K34" s="38">
        <f t="shared" si="5"/>
        <v>0</v>
      </c>
      <c r="L34" s="38">
        <f t="shared" si="5"/>
        <v>0</v>
      </c>
      <c r="M34" s="38">
        <f t="shared" si="5"/>
        <v>0</v>
      </c>
      <c r="N34" s="53">
        <f t="shared" si="5"/>
        <v>837</v>
      </c>
    </row>
    <row r="36" spans="1:14" x14ac:dyDescent="0.2">
      <c r="A36" s="1" t="s">
        <v>69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4" x14ac:dyDescent="0.2">
      <c r="A37" s="1" t="s">
        <v>72</v>
      </c>
    </row>
    <row r="38" spans="1:14" x14ac:dyDescent="0.2">
      <c r="A38" s="1"/>
    </row>
    <row r="39" spans="1:14" x14ac:dyDescent="0.2">
      <c r="A39" s="33" t="s">
        <v>43</v>
      </c>
      <c r="B39" s="33" t="s">
        <v>44</v>
      </c>
      <c r="C39" s="33" t="s">
        <v>45</v>
      </c>
      <c r="D39" s="33" t="s">
        <v>60</v>
      </c>
      <c r="E39" s="33" t="s">
        <v>46</v>
      </c>
      <c r="F39" s="33" t="s">
        <v>47</v>
      </c>
      <c r="G39" s="33" t="s">
        <v>48</v>
      </c>
      <c r="H39" s="33" t="s">
        <v>61</v>
      </c>
      <c r="I39" s="33" t="s">
        <v>62</v>
      </c>
      <c r="J39" s="33" t="s">
        <v>63</v>
      </c>
      <c r="K39" s="33" t="s">
        <v>64</v>
      </c>
      <c r="L39" s="33" t="s">
        <v>65</v>
      </c>
      <c r="M39" s="33" t="s">
        <v>66</v>
      </c>
      <c r="N39" s="52" t="s">
        <v>67</v>
      </c>
    </row>
    <row r="40" spans="1:14" ht="12" customHeight="1" x14ac:dyDescent="0.2">
      <c r="A40" s="56" t="s">
        <v>128</v>
      </c>
      <c r="B40" s="57">
        <f t="shared" ref="B40:N40" si="6">SUM(B41:B57)</f>
        <v>277</v>
      </c>
      <c r="C40" s="57">
        <f t="shared" si="6"/>
        <v>368</v>
      </c>
      <c r="D40" s="57">
        <f t="shared" si="6"/>
        <v>364</v>
      </c>
      <c r="E40" s="57">
        <f t="shared" si="6"/>
        <v>0</v>
      </c>
      <c r="F40" s="57">
        <f t="shared" si="6"/>
        <v>0</v>
      </c>
      <c r="G40" s="57">
        <f t="shared" si="6"/>
        <v>0</v>
      </c>
      <c r="H40" s="57">
        <f t="shared" si="6"/>
        <v>0</v>
      </c>
      <c r="I40" s="57">
        <f t="shared" si="6"/>
        <v>0</v>
      </c>
      <c r="J40" s="57">
        <f t="shared" si="6"/>
        <v>0</v>
      </c>
      <c r="K40" s="57">
        <f t="shared" si="6"/>
        <v>0</v>
      </c>
      <c r="L40" s="57">
        <f t="shared" si="6"/>
        <v>0</v>
      </c>
      <c r="M40" s="57">
        <f t="shared" si="6"/>
        <v>0</v>
      </c>
      <c r="N40" s="59">
        <f t="shared" si="6"/>
        <v>1009</v>
      </c>
    </row>
    <row r="41" spans="1:14" ht="12.75" customHeight="1" outlineLevel="1" x14ac:dyDescent="0.2">
      <c r="A41" t="s">
        <v>7</v>
      </c>
      <c r="B41" s="64">
        <v>18</v>
      </c>
      <c r="C41" s="22">
        <v>16</v>
      </c>
      <c r="D41" s="22">
        <v>4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4">
        <f>SUM(B41:M41)</f>
        <v>38</v>
      </c>
    </row>
    <row r="42" spans="1:14" ht="12.75" customHeight="1" outlineLevel="1" x14ac:dyDescent="0.2">
      <c r="A42" s="39" t="s">
        <v>164</v>
      </c>
      <c r="B42" s="18">
        <v>8</v>
      </c>
      <c r="C42" s="18">
        <v>16</v>
      </c>
      <c r="D42" s="18">
        <v>10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5">
        <f>SUM(B42:M42)</f>
        <v>34</v>
      </c>
    </row>
    <row r="43" spans="1:14" ht="12.75" customHeight="1" outlineLevel="1" x14ac:dyDescent="0.2">
      <c r="A43" t="s">
        <v>111</v>
      </c>
      <c r="B43" s="64">
        <v>4</v>
      </c>
      <c r="C43" s="22">
        <v>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4">
        <f>SUM(B43:M43)</f>
        <v>6</v>
      </c>
    </row>
    <row r="44" spans="1:14" ht="12.75" customHeight="1" outlineLevel="1" x14ac:dyDescent="0.2">
      <c r="A44" s="39" t="s">
        <v>30</v>
      </c>
      <c r="B44" s="18">
        <v>46</v>
      </c>
      <c r="C44" s="18">
        <v>71</v>
      </c>
      <c r="D44" s="18">
        <v>82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5">
        <f t="shared" ref="N44:N57" si="7">SUM(B44:M44)</f>
        <v>199</v>
      </c>
    </row>
    <row r="45" spans="1:14" ht="12.75" customHeight="1" outlineLevel="1" x14ac:dyDescent="0.2">
      <c r="A45" t="s">
        <v>187</v>
      </c>
      <c r="B45" s="64">
        <v>5</v>
      </c>
      <c r="C45" s="22">
        <v>24</v>
      </c>
      <c r="D45" s="22">
        <v>26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4">
        <f t="shared" ref="N45:N46" si="8">SUM(B45:M45)</f>
        <v>55</v>
      </c>
    </row>
    <row r="46" spans="1:14" ht="12.75" customHeight="1" outlineLevel="1" x14ac:dyDescent="0.2">
      <c r="A46" s="39" t="s">
        <v>6</v>
      </c>
      <c r="B46" s="18">
        <v>0</v>
      </c>
      <c r="C46" s="18">
        <v>0</v>
      </c>
      <c r="D46" s="18">
        <v>2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25">
        <f t="shared" si="8"/>
        <v>2</v>
      </c>
    </row>
    <row r="47" spans="1:14" ht="12.75" customHeight="1" outlineLevel="1" x14ac:dyDescent="0.2">
      <c r="A47" t="s">
        <v>198</v>
      </c>
      <c r="B47" s="64">
        <v>0</v>
      </c>
      <c r="C47" s="22">
        <v>0</v>
      </c>
      <c r="D47" s="22">
        <v>12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4">
        <f t="shared" ref="N47" si="9">SUM(B47:M47)</f>
        <v>12</v>
      </c>
    </row>
    <row r="48" spans="1:14" ht="12.75" customHeight="1" outlineLevel="1" x14ac:dyDescent="0.2">
      <c r="A48" s="39" t="s">
        <v>17</v>
      </c>
      <c r="B48" s="18">
        <v>94</v>
      </c>
      <c r="C48" s="18">
        <v>108</v>
      </c>
      <c r="D48" s="18">
        <v>98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25">
        <f t="shared" si="7"/>
        <v>300</v>
      </c>
    </row>
    <row r="49" spans="1:14" ht="12.75" customHeight="1" outlineLevel="1" x14ac:dyDescent="0.2">
      <c r="A49" t="s">
        <v>199</v>
      </c>
      <c r="B49" s="64">
        <v>0</v>
      </c>
      <c r="C49" s="22">
        <v>0</v>
      </c>
      <c r="D49" s="22">
        <v>2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4">
        <f t="shared" si="7"/>
        <v>2</v>
      </c>
    </row>
    <row r="50" spans="1:14" ht="12.75" customHeight="1" outlineLevel="1" x14ac:dyDescent="0.2">
      <c r="A50" s="39" t="s">
        <v>28</v>
      </c>
      <c r="B50" s="18">
        <v>2</v>
      </c>
      <c r="C50" s="18">
        <v>2</v>
      </c>
      <c r="D50" s="18">
        <v>10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25">
        <f t="shared" si="7"/>
        <v>14</v>
      </c>
    </row>
    <row r="51" spans="1:14" ht="12.75" customHeight="1" outlineLevel="1" x14ac:dyDescent="0.2">
      <c r="A51" t="s">
        <v>191</v>
      </c>
      <c r="B51" s="64">
        <v>0</v>
      </c>
      <c r="C51" s="22">
        <v>4</v>
      </c>
      <c r="D51" s="22">
        <v>16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4">
        <f t="shared" si="7"/>
        <v>20</v>
      </c>
    </row>
    <row r="52" spans="1:14" ht="12.75" customHeight="1" outlineLevel="1" x14ac:dyDescent="0.2">
      <c r="A52" s="39" t="s">
        <v>146</v>
      </c>
      <c r="B52" s="18">
        <v>14</v>
      </c>
      <c r="C52" s="18">
        <v>8</v>
      </c>
      <c r="D52" s="18">
        <v>16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5">
        <f t="shared" si="7"/>
        <v>38</v>
      </c>
    </row>
    <row r="53" spans="1:14" ht="12.75" customHeight="1" outlineLevel="1" x14ac:dyDescent="0.2">
      <c r="A53" t="s">
        <v>169</v>
      </c>
      <c r="B53" s="64">
        <v>6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4">
        <f t="shared" ref="N53" si="10">SUM(B53:M53)</f>
        <v>6</v>
      </c>
    </row>
    <row r="54" spans="1:14" ht="12.75" customHeight="1" outlineLevel="1" x14ac:dyDescent="0.2">
      <c r="A54" s="39" t="s">
        <v>126</v>
      </c>
      <c r="B54" s="18">
        <v>20</v>
      </c>
      <c r="C54" s="18">
        <v>32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25">
        <f t="shared" si="7"/>
        <v>52</v>
      </c>
    </row>
    <row r="55" spans="1:14" ht="12.75" customHeight="1" outlineLevel="1" x14ac:dyDescent="0.2">
      <c r="A55" t="s">
        <v>119</v>
      </c>
      <c r="B55" s="64">
        <v>2</v>
      </c>
      <c r="C55" s="22">
        <v>11</v>
      </c>
      <c r="D55" s="22">
        <v>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4">
        <f t="shared" si="7"/>
        <v>21</v>
      </c>
    </row>
    <row r="56" spans="1:14" ht="12.75" customHeight="1" outlineLevel="1" x14ac:dyDescent="0.2">
      <c r="A56" s="39" t="s">
        <v>125</v>
      </c>
      <c r="B56" s="18">
        <v>6</v>
      </c>
      <c r="C56" s="18">
        <v>4</v>
      </c>
      <c r="D56" s="18">
        <v>2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25">
        <f t="shared" ref="N56" si="11">SUM(B56:M56)</f>
        <v>12</v>
      </c>
    </row>
    <row r="57" spans="1:14" ht="12.75" customHeight="1" outlineLevel="1" x14ac:dyDescent="0.2">
      <c r="A57" t="s">
        <v>18</v>
      </c>
      <c r="B57" s="64">
        <v>52</v>
      </c>
      <c r="C57" s="22">
        <v>70</v>
      </c>
      <c r="D57" s="22">
        <v>76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4">
        <f t="shared" si="7"/>
        <v>198</v>
      </c>
    </row>
    <row r="58" spans="1:14" x14ac:dyDescent="0.2">
      <c r="A58" s="56" t="s">
        <v>131</v>
      </c>
      <c r="B58" s="57">
        <f>SUM(B59:B60)</f>
        <v>0</v>
      </c>
      <c r="C58" s="57">
        <f t="shared" ref="C58:N58" si="12">SUM(C59:C60)</f>
        <v>2</v>
      </c>
      <c r="D58" s="57">
        <f t="shared" si="12"/>
        <v>5</v>
      </c>
      <c r="E58" s="57">
        <f t="shared" si="12"/>
        <v>0</v>
      </c>
      <c r="F58" s="57">
        <f t="shared" si="12"/>
        <v>0</v>
      </c>
      <c r="G58" s="57">
        <f t="shared" si="12"/>
        <v>0</v>
      </c>
      <c r="H58" s="57">
        <f t="shared" si="12"/>
        <v>0</v>
      </c>
      <c r="I58" s="57">
        <f t="shared" si="12"/>
        <v>0</v>
      </c>
      <c r="J58" s="57">
        <f t="shared" si="12"/>
        <v>0</v>
      </c>
      <c r="K58" s="57">
        <f t="shared" si="12"/>
        <v>0</v>
      </c>
      <c r="L58" s="57">
        <f t="shared" si="12"/>
        <v>0</v>
      </c>
      <c r="M58" s="57">
        <f t="shared" si="12"/>
        <v>0</v>
      </c>
      <c r="N58" s="59">
        <f t="shared" si="12"/>
        <v>7</v>
      </c>
    </row>
    <row r="59" spans="1:14" ht="12.75" customHeight="1" outlineLevel="1" x14ac:dyDescent="0.2">
      <c r="A59" t="s">
        <v>166</v>
      </c>
      <c r="B59" s="64">
        <v>0</v>
      </c>
      <c r="C59" s="22">
        <v>0</v>
      </c>
      <c r="D59" s="22">
        <v>1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4">
        <f t="shared" ref="N59" si="13">SUM(B59:M59)</f>
        <v>1</v>
      </c>
    </row>
    <row r="60" spans="1:14" ht="12.75" customHeight="1" outlineLevel="1" x14ac:dyDescent="0.2">
      <c r="A60" s="39" t="s">
        <v>193</v>
      </c>
      <c r="B60" s="18">
        <v>0</v>
      </c>
      <c r="C60" s="18">
        <v>2</v>
      </c>
      <c r="D60" s="18">
        <v>4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25">
        <f t="shared" ref="N60" si="14">SUM(B60:M60)</f>
        <v>6</v>
      </c>
    </row>
    <row r="61" spans="1:14" ht="25.5" x14ac:dyDescent="0.2">
      <c r="A61" s="56" t="s">
        <v>137</v>
      </c>
      <c r="B61" s="58">
        <f t="shared" ref="B61:N61" si="15">SUM(B62:B62)</f>
        <v>0</v>
      </c>
      <c r="C61" s="58">
        <f t="shared" si="15"/>
        <v>0</v>
      </c>
      <c r="D61" s="58">
        <f t="shared" si="15"/>
        <v>0</v>
      </c>
      <c r="E61" s="58">
        <f t="shared" si="15"/>
        <v>0</v>
      </c>
      <c r="F61" s="58">
        <f t="shared" si="15"/>
        <v>0</v>
      </c>
      <c r="G61" s="58">
        <f t="shared" si="15"/>
        <v>0</v>
      </c>
      <c r="H61" s="58">
        <f t="shared" si="15"/>
        <v>0</v>
      </c>
      <c r="I61" s="58">
        <f t="shared" si="15"/>
        <v>0</v>
      </c>
      <c r="J61" s="58">
        <f t="shared" si="15"/>
        <v>0</v>
      </c>
      <c r="K61" s="58">
        <f t="shared" si="15"/>
        <v>0</v>
      </c>
      <c r="L61" s="58">
        <f t="shared" si="15"/>
        <v>0</v>
      </c>
      <c r="M61" s="58">
        <f t="shared" si="15"/>
        <v>0</v>
      </c>
      <c r="N61" s="60">
        <f t="shared" si="15"/>
        <v>0</v>
      </c>
    </row>
    <row r="62" spans="1:14" outlineLevel="1" x14ac:dyDescent="0.2">
      <c r="B62" s="64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4">
        <f t="shared" ref="N62" si="16">SUM(B62:M62)</f>
        <v>0</v>
      </c>
    </row>
    <row r="63" spans="1:14" x14ac:dyDescent="0.2">
      <c r="A63" s="56" t="s">
        <v>129</v>
      </c>
      <c r="B63" s="57">
        <f t="shared" ref="B63:N63" si="17">SUM(B64:B67)</f>
        <v>38</v>
      </c>
      <c r="C63" s="57">
        <f t="shared" si="17"/>
        <v>43</v>
      </c>
      <c r="D63" s="57">
        <f t="shared" si="17"/>
        <v>36</v>
      </c>
      <c r="E63" s="57">
        <f t="shared" si="17"/>
        <v>0</v>
      </c>
      <c r="F63" s="57">
        <f t="shared" si="17"/>
        <v>0</v>
      </c>
      <c r="G63" s="57">
        <f t="shared" si="17"/>
        <v>0</v>
      </c>
      <c r="H63" s="57">
        <f t="shared" si="17"/>
        <v>0</v>
      </c>
      <c r="I63" s="57">
        <f t="shared" si="17"/>
        <v>0</v>
      </c>
      <c r="J63" s="57">
        <f t="shared" si="17"/>
        <v>0</v>
      </c>
      <c r="K63" s="57">
        <f t="shared" si="17"/>
        <v>0</v>
      </c>
      <c r="L63" s="57">
        <f t="shared" si="17"/>
        <v>0</v>
      </c>
      <c r="M63" s="57">
        <f t="shared" si="17"/>
        <v>0</v>
      </c>
      <c r="N63" s="59">
        <f t="shared" si="17"/>
        <v>117</v>
      </c>
    </row>
    <row r="64" spans="1:14" outlineLevel="1" x14ac:dyDescent="0.2">
      <c r="A64" t="s">
        <v>154</v>
      </c>
      <c r="B64" s="64">
        <v>0</v>
      </c>
      <c r="C64" s="22">
        <v>0</v>
      </c>
      <c r="D64" s="22">
        <v>2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4">
        <f t="shared" ref="N64:N67" si="18">SUM(B64:M64)</f>
        <v>2</v>
      </c>
    </row>
    <row r="65" spans="1:14" outlineLevel="1" x14ac:dyDescent="0.2">
      <c r="A65" s="39" t="s">
        <v>192</v>
      </c>
      <c r="B65" s="18">
        <v>0</v>
      </c>
      <c r="C65" s="18">
        <v>1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25">
        <f t="shared" ref="N65" si="19">SUM(B65:M65)</f>
        <v>1</v>
      </c>
    </row>
    <row r="66" spans="1:14" outlineLevel="1" x14ac:dyDescent="0.2">
      <c r="A66" t="s">
        <v>120</v>
      </c>
      <c r="B66" s="64">
        <v>16</v>
      </c>
      <c r="C66" s="22">
        <v>24</v>
      </c>
      <c r="D66" s="22">
        <v>16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4">
        <f t="shared" ref="N66" si="20">SUM(B66:M66)</f>
        <v>56</v>
      </c>
    </row>
    <row r="67" spans="1:14" outlineLevel="1" x14ac:dyDescent="0.2">
      <c r="A67" s="39" t="s">
        <v>161</v>
      </c>
      <c r="B67" s="18">
        <v>22</v>
      </c>
      <c r="C67" s="18">
        <v>18</v>
      </c>
      <c r="D67" s="18">
        <v>18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25">
        <f t="shared" si="18"/>
        <v>58</v>
      </c>
    </row>
    <row r="68" spans="1:14" x14ac:dyDescent="0.2">
      <c r="A68" s="40" t="s">
        <v>132</v>
      </c>
      <c r="B68" s="57">
        <f>SUM(B69)</f>
        <v>24</v>
      </c>
      <c r="C68" s="57">
        <f t="shared" ref="C68:N70" si="21">SUM(C69)</f>
        <v>21</v>
      </c>
      <c r="D68" s="57">
        <f t="shared" si="21"/>
        <v>26</v>
      </c>
      <c r="E68" s="57">
        <f t="shared" si="21"/>
        <v>0</v>
      </c>
      <c r="F68" s="57">
        <f t="shared" si="21"/>
        <v>0</v>
      </c>
      <c r="G68" s="57">
        <f t="shared" si="21"/>
        <v>0</v>
      </c>
      <c r="H68" s="57">
        <f t="shared" si="21"/>
        <v>0</v>
      </c>
      <c r="I68" s="57">
        <f t="shared" si="21"/>
        <v>0</v>
      </c>
      <c r="J68" s="57">
        <f t="shared" si="21"/>
        <v>0</v>
      </c>
      <c r="K68" s="57">
        <f t="shared" si="21"/>
        <v>0</v>
      </c>
      <c r="L68" s="57">
        <f t="shared" si="21"/>
        <v>0</v>
      </c>
      <c r="M68" s="57">
        <f t="shared" si="21"/>
        <v>0</v>
      </c>
      <c r="N68" s="59">
        <f t="shared" si="21"/>
        <v>71</v>
      </c>
    </row>
    <row r="69" spans="1:14" outlineLevel="1" x14ac:dyDescent="0.2">
      <c r="A69" t="s">
        <v>173</v>
      </c>
      <c r="B69" s="64">
        <v>24</v>
      </c>
      <c r="C69" s="22">
        <v>21</v>
      </c>
      <c r="D69" s="22">
        <v>26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4">
        <f t="shared" ref="N69:N71" si="22">SUM(B69:M69)</f>
        <v>71</v>
      </c>
    </row>
    <row r="70" spans="1:14" x14ac:dyDescent="0.2">
      <c r="A70" s="40" t="s">
        <v>155</v>
      </c>
      <c r="B70" s="57">
        <f>SUM(B71)</f>
        <v>0</v>
      </c>
      <c r="C70" s="57">
        <f t="shared" si="21"/>
        <v>0</v>
      </c>
      <c r="D70" s="57">
        <f t="shared" si="21"/>
        <v>0</v>
      </c>
      <c r="E70" s="57">
        <f t="shared" si="21"/>
        <v>0</v>
      </c>
      <c r="F70" s="57">
        <f t="shared" si="21"/>
        <v>0</v>
      </c>
      <c r="G70" s="57">
        <f t="shared" si="21"/>
        <v>0</v>
      </c>
      <c r="H70" s="57">
        <f t="shared" si="21"/>
        <v>0</v>
      </c>
      <c r="I70" s="57">
        <f t="shared" si="21"/>
        <v>0</v>
      </c>
      <c r="J70" s="57">
        <f t="shared" si="21"/>
        <v>0</v>
      </c>
      <c r="K70" s="57">
        <f t="shared" si="21"/>
        <v>0</v>
      </c>
      <c r="L70" s="57">
        <f t="shared" si="21"/>
        <v>0</v>
      </c>
      <c r="M70" s="57">
        <f t="shared" si="21"/>
        <v>0</v>
      </c>
      <c r="N70" s="59">
        <f t="shared" si="21"/>
        <v>0</v>
      </c>
    </row>
    <row r="71" spans="1:14" outlineLevel="1" x14ac:dyDescent="0.2">
      <c r="B71" s="64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4">
        <f t="shared" si="22"/>
        <v>0</v>
      </c>
    </row>
    <row r="72" spans="1:14" x14ac:dyDescent="0.2">
      <c r="A72" s="37" t="s">
        <v>0</v>
      </c>
      <c r="B72" s="38">
        <f t="shared" ref="B72:N72" si="23">B40+B58+B61+B63+B68+B70</f>
        <v>339</v>
      </c>
      <c r="C72" s="38">
        <f t="shared" si="23"/>
        <v>434</v>
      </c>
      <c r="D72" s="38">
        <f t="shared" si="23"/>
        <v>431</v>
      </c>
      <c r="E72" s="38">
        <f t="shared" si="23"/>
        <v>0</v>
      </c>
      <c r="F72" s="38">
        <f t="shared" si="23"/>
        <v>0</v>
      </c>
      <c r="G72" s="38">
        <f t="shared" si="23"/>
        <v>0</v>
      </c>
      <c r="H72" s="38">
        <f t="shared" si="23"/>
        <v>0</v>
      </c>
      <c r="I72" s="38">
        <f t="shared" si="23"/>
        <v>0</v>
      </c>
      <c r="J72" s="38">
        <f t="shared" si="23"/>
        <v>0</v>
      </c>
      <c r="K72" s="38">
        <f t="shared" si="23"/>
        <v>0</v>
      </c>
      <c r="L72" s="38">
        <f t="shared" si="23"/>
        <v>0</v>
      </c>
      <c r="M72" s="38">
        <f t="shared" si="23"/>
        <v>0</v>
      </c>
      <c r="N72" s="53">
        <f t="shared" si="23"/>
        <v>1204</v>
      </c>
    </row>
    <row r="74" spans="1:14" x14ac:dyDescent="0.2">
      <c r="A74" s="7" t="s">
        <v>171</v>
      </c>
    </row>
  </sheetData>
  <pageMargins left="0.75" right="0.75" top="1" bottom="1" header="0" footer="0"/>
  <pageSetup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2"/>
  <sheetViews>
    <sheetView showGridLines="0" zoomScale="80" zoomScaleNormal="80" workbookViewId="0">
      <pane xSplit="1" ySplit="9" topLeftCell="B10" activePane="bottomRight" state="frozen"/>
      <selection activeCell="E26" sqref="E26"/>
      <selection pane="topRight" activeCell="E26" sqref="E26"/>
      <selection pane="bottomLeft" activeCell="E26" sqref="E26"/>
      <selection pane="bottomRight" activeCell="B10" sqref="B10"/>
    </sheetView>
  </sheetViews>
  <sheetFormatPr baseColWidth="10" defaultRowHeight="12.75" outlineLevelRow="1" x14ac:dyDescent="0.2"/>
  <cols>
    <col min="1" max="1" width="47.140625" customWidth="1"/>
    <col min="2" max="14" width="14.28515625" customWidth="1"/>
  </cols>
  <sheetData>
    <row r="1" spans="1:14" ht="15.75" x14ac:dyDescent="0.25">
      <c r="C1" s="5"/>
      <c r="E1" s="5"/>
      <c r="F1" s="5"/>
      <c r="G1" s="5"/>
      <c r="H1" s="5"/>
      <c r="I1" s="5"/>
      <c r="J1" s="5"/>
      <c r="K1" s="5"/>
      <c r="L1" s="5"/>
      <c r="M1" s="5"/>
      <c r="N1" s="5">
        <v>2024</v>
      </c>
    </row>
    <row r="2" spans="1:14" ht="15.75" x14ac:dyDescent="0.25">
      <c r="C2" s="1"/>
      <c r="E2" s="5" t="s">
        <v>58</v>
      </c>
      <c r="F2" s="1"/>
      <c r="M2" s="1"/>
    </row>
    <row r="3" spans="1:14" ht="15" x14ac:dyDescent="0.25">
      <c r="C3" s="4"/>
      <c r="E3" s="1" t="s">
        <v>140</v>
      </c>
      <c r="F3" s="4"/>
      <c r="M3" s="4"/>
    </row>
    <row r="4" spans="1:14" x14ac:dyDescent="0.2">
      <c r="C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">
      <c r="A5" s="31"/>
    </row>
    <row r="6" spans="1:14" x14ac:dyDescent="0.2">
      <c r="A6" s="1" t="s">
        <v>70</v>
      </c>
    </row>
    <row r="7" spans="1:14" x14ac:dyDescent="0.2">
      <c r="A7" s="1" t="s">
        <v>71</v>
      </c>
    </row>
    <row r="8" spans="1:14" x14ac:dyDescent="0.2">
      <c r="A8" s="31"/>
    </row>
    <row r="9" spans="1:14" x14ac:dyDescent="0.2">
      <c r="A9" s="33" t="s">
        <v>43</v>
      </c>
      <c r="B9" s="33" t="s">
        <v>44</v>
      </c>
      <c r="C9" s="33" t="s">
        <v>45</v>
      </c>
      <c r="D9" s="33" t="s">
        <v>60</v>
      </c>
      <c r="E9" s="33" t="s">
        <v>46</v>
      </c>
      <c r="F9" s="33" t="s">
        <v>47</v>
      </c>
      <c r="G9" s="33" t="s">
        <v>48</v>
      </c>
      <c r="H9" s="33" t="s">
        <v>61</v>
      </c>
      <c r="I9" s="33" t="s">
        <v>62</v>
      </c>
      <c r="J9" s="33" t="s">
        <v>63</v>
      </c>
      <c r="K9" s="33" t="s">
        <v>64</v>
      </c>
      <c r="L9" s="33" t="s">
        <v>65</v>
      </c>
      <c r="M9" s="33" t="s">
        <v>66</v>
      </c>
      <c r="N9" s="52" t="s">
        <v>67</v>
      </c>
    </row>
    <row r="10" spans="1:14" x14ac:dyDescent="0.2">
      <c r="A10" t="s">
        <v>168</v>
      </c>
      <c r="B10" s="64">
        <v>431</v>
      </c>
      <c r="C10" s="22">
        <v>522</v>
      </c>
      <c r="D10" s="22">
        <v>768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>
        <f t="shared" ref="N10:N15" si="0">SUM(B10:M10)</f>
        <v>1721</v>
      </c>
    </row>
    <row r="11" spans="1:14" x14ac:dyDescent="0.2">
      <c r="A11" s="39" t="s">
        <v>4</v>
      </c>
      <c r="B11" s="18">
        <v>11106</v>
      </c>
      <c r="C11" s="18">
        <v>4905</v>
      </c>
      <c r="D11" s="18">
        <v>669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5">
        <f t="shared" si="0"/>
        <v>16680</v>
      </c>
    </row>
    <row r="12" spans="1:14" x14ac:dyDescent="0.2">
      <c r="A12" t="s">
        <v>188</v>
      </c>
      <c r="B12" s="64">
        <v>2118</v>
      </c>
      <c r="C12" s="22">
        <v>1891</v>
      </c>
      <c r="D12" s="22">
        <v>3398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4">
        <f t="shared" si="0"/>
        <v>7407</v>
      </c>
    </row>
    <row r="13" spans="1:14" x14ac:dyDescent="0.2">
      <c r="A13" s="39" t="s">
        <v>190</v>
      </c>
      <c r="B13" s="18">
        <v>0</v>
      </c>
      <c r="C13" s="18">
        <v>251</v>
      </c>
      <c r="D13" s="18">
        <v>427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5">
        <f t="shared" si="0"/>
        <v>678</v>
      </c>
    </row>
    <row r="14" spans="1:14" x14ac:dyDescent="0.2">
      <c r="A14" t="s">
        <v>53</v>
      </c>
      <c r="B14" s="64">
        <v>6863</v>
      </c>
      <c r="C14" s="22">
        <v>6180</v>
      </c>
      <c r="D14" s="22">
        <v>7363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f t="shared" si="0"/>
        <v>20406</v>
      </c>
    </row>
    <row r="15" spans="1:14" x14ac:dyDescent="0.2">
      <c r="A15" s="39" t="s">
        <v>3</v>
      </c>
      <c r="B15" s="18">
        <v>1299</v>
      </c>
      <c r="C15" s="18">
        <v>295</v>
      </c>
      <c r="D15" s="18">
        <v>1721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25">
        <f t="shared" si="0"/>
        <v>3315</v>
      </c>
    </row>
    <row r="16" spans="1:14" x14ac:dyDescent="0.2">
      <c r="A16" s="37" t="s">
        <v>0</v>
      </c>
      <c r="B16" s="38">
        <f t="shared" ref="B16:N16" si="1">SUM(B10:B15)</f>
        <v>21817</v>
      </c>
      <c r="C16" s="38">
        <f t="shared" si="1"/>
        <v>14044</v>
      </c>
      <c r="D16" s="38">
        <f t="shared" si="1"/>
        <v>14346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8">
        <f t="shared" si="1"/>
        <v>0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  <c r="N16" s="53">
        <f t="shared" si="1"/>
        <v>50207</v>
      </c>
    </row>
    <row r="18" spans="1:14" x14ac:dyDescent="0.2">
      <c r="A18" s="1" t="s">
        <v>70</v>
      </c>
      <c r="B18" s="35"/>
      <c r="C18" s="35"/>
      <c r="D18" s="6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x14ac:dyDescent="0.2">
      <c r="A19" s="1" t="s">
        <v>72</v>
      </c>
    </row>
    <row r="21" spans="1:14" x14ac:dyDescent="0.2">
      <c r="A21" s="33" t="s">
        <v>43</v>
      </c>
      <c r="B21" s="33" t="s">
        <v>44</v>
      </c>
      <c r="C21" s="33" t="s">
        <v>45</v>
      </c>
      <c r="D21" s="33" t="s">
        <v>60</v>
      </c>
      <c r="E21" s="33" t="s">
        <v>46</v>
      </c>
      <c r="F21" s="33" t="s">
        <v>47</v>
      </c>
      <c r="G21" s="33" t="s">
        <v>48</v>
      </c>
      <c r="H21" s="33" t="s">
        <v>61</v>
      </c>
      <c r="I21" s="33" t="s">
        <v>62</v>
      </c>
      <c r="J21" s="33" t="s">
        <v>63</v>
      </c>
      <c r="K21" s="33" t="s">
        <v>64</v>
      </c>
      <c r="L21" s="33" t="s">
        <v>65</v>
      </c>
      <c r="M21" s="33" t="s">
        <v>66</v>
      </c>
      <c r="N21" s="52" t="s">
        <v>67</v>
      </c>
    </row>
    <row r="22" spans="1:14" x14ac:dyDescent="0.2">
      <c r="A22" t="s">
        <v>121</v>
      </c>
      <c r="B22" s="64">
        <v>0</v>
      </c>
      <c r="C22" s="22">
        <v>304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4">
        <f t="shared" ref="N22" si="2">SUM(B22:M22)</f>
        <v>304</v>
      </c>
    </row>
    <row r="23" spans="1:14" x14ac:dyDescent="0.2">
      <c r="A23" s="39" t="s">
        <v>168</v>
      </c>
      <c r="B23" s="18">
        <v>98</v>
      </c>
      <c r="C23" s="18">
        <v>368</v>
      </c>
      <c r="D23" s="18">
        <v>200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5">
        <f t="shared" ref="N23:N24" si="3">SUM(B23:M23)</f>
        <v>666</v>
      </c>
    </row>
    <row r="24" spans="1:14" x14ac:dyDescent="0.2">
      <c r="A24" t="s">
        <v>4</v>
      </c>
      <c r="B24" s="64">
        <v>10190</v>
      </c>
      <c r="C24" s="22">
        <v>4313</v>
      </c>
      <c r="D24" s="22">
        <v>7134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4">
        <f t="shared" si="3"/>
        <v>21637</v>
      </c>
    </row>
    <row r="25" spans="1:14" x14ac:dyDescent="0.2">
      <c r="A25" s="39" t="s">
        <v>3</v>
      </c>
      <c r="B25" s="18">
        <v>0</v>
      </c>
      <c r="C25" s="18">
        <v>1010</v>
      </c>
      <c r="D25" s="18">
        <v>2905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5">
        <f t="shared" ref="N25" si="4">SUM(B25:M25)</f>
        <v>3915</v>
      </c>
    </row>
    <row r="26" spans="1:14" x14ac:dyDescent="0.2">
      <c r="A26" s="37" t="s">
        <v>0</v>
      </c>
      <c r="B26" s="38">
        <f t="shared" ref="B26:N26" si="5">SUM(B22:B25)</f>
        <v>10288</v>
      </c>
      <c r="C26" s="38">
        <f t="shared" si="5"/>
        <v>5995</v>
      </c>
      <c r="D26" s="38">
        <f t="shared" si="5"/>
        <v>10239</v>
      </c>
      <c r="E26" s="38">
        <f t="shared" si="5"/>
        <v>0</v>
      </c>
      <c r="F26" s="38">
        <f t="shared" si="5"/>
        <v>0</v>
      </c>
      <c r="G26" s="38">
        <f t="shared" si="5"/>
        <v>0</v>
      </c>
      <c r="H26" s="38">
        <f t="shared" si="5"/>
        <v>0</v>
      </c>
      <c r="I26" s="38">
        <f t="shared" si="5"/>
        <v>0</v>
      </c>
      <c r="J26" s="38">
        <f t="shared" si="5"/>
        <v>0</v>
      </c>
      <c r="K26" s="38">
        <f t="shared" si="5"/>
        <v>0</v>
      </c>
      <c r="L26" s="38">
        <f t="shared" si="5"/>
        <v>0</v>
      </c>
      <c r="M26" s="38">
        <f t="shared" si="5"/>
        <v>0</v>
      </c>
      <c r="N26" s="53">
        <f t="shared" si="5"/>
        <v>26522</v>
      </c>
    </row>
    <row r="28" spans="1:14" x14ac:dyDescent="0.2">
      <c r="A28" s="1" t="s">
        <v>69</v>
      </c>
      <c r="B28" s="35"/>
      <c r="C28" s="35"/>
      <c r="D28" s="65"/>
      <c r="E28" s="35"/>
      <c r="F28" s="35"/>
      <c r="G28" s="35"/>
      <c r="H28" s="35"/>
      <c r="I28" s="35"/>
      <c r="J28" s="35"/>
      <c r="K28" s="35"/>
      <c r="L28" s="35"/>
      <c r="M28" s="35"/>
    </row>
    <row r="29" spans="1:14" x14ac:dyDescent="0.2">
      <c r="A29" s="1" t="s">
        <v>72</v>
      </c>
    </row>
    <row r="30" spans="1:14" x14ac:dyDescent="0.2">
      <c r="A30" s="1"/>
    </row>
    <row r="31" spans="1:14" x14ac:dyDescent="0.2">
      <c r="A31" s="33" t="s">
        <v>43</v>
      </c>
      <c r="B31" s="33" t="s">
        <v>44</v>
      </c>
      <c r="C31" s="33" t="s">
        <v>45</v>
      </c>
      <c r="D31" s="33" t="s">
        <v>60</v>
      </c>
      <c r="E31" s="33" t="s">
        <v>46</v>
      </c>
      <c r="F31" s="33" t="s">
        <v>47</v>
      </c>
      <c r="G31" s="33" t="s">
        <v>48</v>
      </c>
      <c r="H31" s="33" t="s">
        <v>61</v>
      </c>
      <c r="I31" s="33" t="s">
        <v>62</v>
      </c>
      <c r="J31" s="33" t="s">
        <v>63</v>
      </c>
      <c r="K31" s="33" t="s">
        <v>64</v>
      </c>
      <c r="L31" s="33" t="s">
        <v>65</v>
      </c>
      <c r="M31" s="33" t="s">
        <v>66</v>
      </c>
      <c r="N31" s="52" t="s">
        <v>67</v>
      </c>
    </row>
    <row r="32" spans="1:14" ht="12" customHeight="1" x14ac:dyDescent="0.2">
      <c r="A32" s="56" t="s">
        <v>128</v>
      </c>
      <c r="B32" s="57">
        <f t="shared" ref="B32:N32" si="6">SUM(B33:B39)</f>
        <v>7387</v>
      </c>
      <c r="C32" s="57">
        <f t="shared" si="6"/>
        <v>14869</v>
      </c>
      <c r="D32" s="57">
        <f t="shared" si="6"/>
        <v>7081</v>
      </c>
      <c r="E32" s="57">
        <f t="shared" si="6"/>
        <v>0</v>
      </c>
      <c r="F32" s="57">
        <f t="shared" si="6"/>
        <v>0</v>
      </c>
      <c r="G32" s="57">
        <f t="shared" si="6"/>
        <v>0</v>
      </c>
      <c r="H32" s="57">
        <f t="shared" si="6"/>
        <v>0</v>
      </c>
      <c r="I32" s="57">
        <f t="shared" si="6"/>
        <v>0</v>
      </c>
      <c r="J32" s="57">
        <f t="shared" si="6"/>
        <v>0</v>
      </c>
      <c r="K32" s="57">
        <f t="shared" si="6"/>
        <v>0</v>
      </c>
      <c r="L32" s="57">
        <f t="shared" si="6"/>
        <v>0</v>
      </c>
      <c r="M32" s="57">
        <f t="shared" si="6"/>
        <v>0</v>
      </c>
      <c r="N32" s="59">
        <f t="shared" si="6"/>
        <v>29337</v>
      </c>
    </row>
    <row r="33" spans="1:14" ht="12" customHeight="1" outlineLevel="1" x14ac:dyDescent="0.2">
      <c r="A33" t="s">
        <v>7</v>
      </c>
      <c r="B33" s="64">
        <v>2191</v>
      </c>
      <c r="C33" s="22">
        <v>2581</v>
      </c>
      <c r="D33" s="22">
        <v>613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4">
        <f t="shared" ref="N33:N39" si="7">SUM(B33:M33)</f>
        <v>5385</v>
      </c>
    </row>
    <row r="34" spans="1:14" ht="12" customHeight="1" outlineLevel="1" x14ac:dyDescent="0.2">
      <c r="A34" s="39" t="s">
        <v>164</v>
      </c>
      <c r="B34" s="18">
        <v>1018</v>
      </c>
      <c r="C34" s="18">
        <v>2282</v>
      </c>
      <c r="D34" s="18">
        <v>1685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25">
        <f t="shared" si="7"/>
        <v>4985</v>
      </c>
    </row>
    <row r="35" spans="1:14" ht="12" customHeight="1" outlineLevel="1" x14ac:dyDescent="0.2">
      <c r="A35" t="s">
        <v>187</v>
      </c>
      <c r="B35" s="64">
        <v>580</v>
      </c>
      <c r="C35" s="22">
        <v>3489</v>
      </c>
      <c r="D35" s="22">
        <v>3465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4">
        <f t="shared" ref="N35:N37" si="8">SUM(B35:M35)</f>
        <v>7534</v>
      </c>
    </row>
    <row r="36" spans="1:14" ht="12" customHeight="1" outlineLevel="1" x14ac:dyDescent="0.2">
      <c r="A36" s="39" t="s">
        <v>6</v>
      </c>
      <c r="B36" s="18">
        <v>0</v>
      </c>
      <c r="C36" s="18">
        <v>0</v>
      </c>
      <c r="D36" s="18">
        <v>132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25">
        <f t="shared" si="8"/>
        <v>132</v>
      </c>
    </row>
    <row r="37" spans="1:14" ht="12" customHeight="1" outlineLevel="1" x14ac:dyDescent="0.2">
      <c r="A37" t="s">
        <v>198</v>
      </c>
      <c r="B37" s="64">
        <v>0</v>
      </c>
      <c r="C37" s="22">
        <v>0</v>
      </c>
      <c r="D37" s="22">
        <v>63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4">
        <f t="shared" si="8"/>
        <v>63</v>
      </c>
    </row>
    <row r="38" spans="1:14" ht="12" customHeight="1" outlineLevel="1" x14ac:dyDescent="0.2">
      <c r="A38" s="39" t="s">
        <v>126</v>
      </c>
      <c r="B38" s="18">
        <v>3450</v>
      </c>
      <c r="C38" s="18">
        <v>5112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25">
        <f t="shared" si="7"/>
        <v>8562</v>
      </c>
    </row>
    <row r="39" spans="1:14" ht="12.75" customHeight="1" outlineLevel="1" x14ac:dyDescent="0.2">
      <c r="A39" t="s">
        <v>119</v>
      </c>
      <c r="B39" s="64">
        <v>148</v>
      </c>
      <c r="C39" s="22">
        <v>1405</v>
      </c>
      <c r="D39" s="22">
        <v>1123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4">
        <f t="shared" si="7"/>
        <v>2676</v>
      </c>
    </row>
    <row r="40" spans="1:14" x14ac:dyDescent="0.2">
      <c r="A40" s="56" t="s">
        <v>131</v>
      </c>
      <c r="B40" s="57">
        <f t="shared" ref="B40:N40" si="9">SUM(B41:B41)</f>
        <v>0</v>
      </c>
      <c r="C40" s="57">
        <f t="shared" si="9"/>
        <v>0</v>
      </c>
      <c r="D40" s="57">
        <f t="shared" si="9"/>
        <v>158</v>
      </c>
      <c r="E40" s="57">
        <f t="shared" si="9"/>
        <v>0</v>
      </c>
      <c r="F40" s="57">
        <f t="shared" si="9"/>
        <v>0</v>
      </c>
      <c r="G40" s="57">
        <f t="shared" si="9"/>
        <v>0</v>
      </c>
      <c r="H40" s="57">
        <f t="shared" si="9"/>
        <v>0</v>
      </c>
      <c r="I40" s="57">
        <f t="shared" si="9"/>
        <v>0</v>
      </c>
      <c r="J40" s="57">
        <f t="shared" si="9"/>
        <v>0</v>
      </c>
      <c r="K40" s="57">
        <f t="shared" si="9"/>
        <v>0</v>
      </c>
      <c r="L40" s="57">
        <f t="shared" si="9"/>
        <v>0</v>
      </c>
      <c r="M40" s="57">
        <f t="shared" si="9"/>
        <v>0</v>
      </c>
      <c r="N40" s="59">
        <f t="shared" si="9"/>
        <v>158</v>
      </c>
    </row>
    <row r="41" spans="1:14" ht="12.75" customHeight="1" outlineLevel="1" x14ac:dyDescent="0.2">
      <c r="A41" t="s">
        <v>166</v>
      </c>
      <c r="B41" s="64">
        <v>0</v>
      </c>
      <c r="C41" s="22">
        <v>0</v>
      </c>
      <c r="D41" s="22">
        <v>158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4">
        <f t="shared" ref="N41" si="10">SUM(B41:M41)</f>
        <v>158</v>
      </c>
    </row>
    <row r="42" spans="1:14" ht="25.5" x14ac:dyDescent="0.2">
      <c r="A42" s="56" t="s">
        <v>137</v>
      </c>
      <c r="B42" s="58">
        <f t="shared" ref="B42:N42" si="11">SUM(B43:B43)</f>
        <v>0</v>
      </c>
      <c r="C42" s="58">
        <f t="shared" si="11"/>
        <v>0</v>
      </c>
      <c r="D42" s="58">
        <f t="shared" si="11"/>
        <v>0</v>
      </c>
      <c r="E42" s="58">
        <f t="shared" si="11"/>
        <v>0</v>
      </c>
      <c r="F42" s="58">
        <f t="shared" si="11"/>
        <v>0</v>
      </c>
      <c r="G42" s="58">
        <f t="shared" si="11"/>
        <v>0</v>
      </c>
      <c r="H42" s="58">
        <f t="shared" si="11"/>
        <v>0</v>
      </c>
      <c r="I42" s="58">
        <f t="shared" si="11"/>
        <v>0</v>
      </c>
      <c r="J42" s="58">
        <f t="shared" si="11"/>
        <v>0</v>
      </c>
      <c r="K42" s="58">
        <f t="shared" si="11"/>
        <v>0</v>
      </c>
      <c r="L42" s="58">
        <f t="shared" si="11"/>
        <v>0</v>
      </c>
      <c r="M42" s="58">
        <f t="shared" si="11"/>
        <v>0</v>
      </c>
      <c r="N42" s="60">
        <f t="shared" si="11"/>
        <v>0</v>
      </c>
    </row>
    <row r="43" spans="1:14" outlineLevel="1" x14ac:dyDescent="0.2">
      <c r="B43" s="64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4">
        <f t="shared" ref="N43" si="12">SUM(B43:M43)</f>
        <v>0</v>
      </c>
    </row>
    <row r="44" spans="1:14" x14ac:dyDescent="0.2">
      <c r="A44" s="56" t="s">
        <v>129</v>
      </c>
      <c r="B44" s="57">
        <f t="shared" ref="B44:N44" si="13">SUM(B45:B47)</f>
        <v>10473</v>
      </c>
      <c r="C44" s="57">
        <f t="shared" si="13"/>
        <v>11388</v>
      </c>
      <c r="D44" s="57">
        <f t="shared" si="13"/>
        <v>8749</v>
      </c>
      <c r="E44" s="57">
        <f t="shared" si="13"/>
        <v>0</v>
      </c>
      <c r="F44" s="57">
        <f t="shared" si="13"/>
        <v>0</v>
      </c>
      <c r="G44" s="57">
        <f t="shared" si="13"/>
        <v>0</v>
      </c>
      <c r="H44" s="57">
        <f t="shared" si="13"/>
        <v>0</v>
      </c>
      <c r="I44" s="57">
        <f t="shared" si="13"/>
        <v>0</v>
      </c>
      <c r="J44" s="57">
        <f t="shared" si="13"/>
        <v>0</v>
      </c>
      <c r="K44" s="57">
        <f t="shared" si="13"/>
        <v>0</v>
      </c>
      <c r="L44" s="57">
        <f t="shared" si="13"/>
        <v>0</v>
      </c>
      <c r="M44" s="57">
        <f t="shared" si="13"/>
        <v>0</v>
      </c>
      <c r="N44" s="59">
        <f t="shared" si="13"/>
        <v>30610</v>
      </c>
    </row>
    <row r="45" spans="1:14" outlineLevel="1" x14ac:dyDescent="0.2">
      <c r="A45" t="s">
        <v>154</v>
      </c>
      <c r="B45" s="64">
        <v>0</v>
      </c>
      <c r="C45" s="22">
        <v>0</v>
      </c>
      <c r="D45" s="22">
        <v>500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4">
        <f t="shared" ref="N45:N47" si="14">SUM(B45:M45)</f>
        <v>500</v>
      </c>
    </row>
    <row r="46" spans="1:14" outlineLevel="1" x14ac:dyDescent="0.2">
      <c r="A46" s="39" t="s">
        <v>120</v>
      </c>
      <c r="B46" s="18">
        <v>4681</v>
      </c>
      <c r="C46" s="18">
        <v>6414</v>
      </c>
      <c r="D46" s="18">
        <v>3690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25">
        <f t="shared" ref="N46" si="15">SUM(B46:M46)</f>
        <v>14785</v>
      </c>
    </row>
    <row r="47" spans="1:14" outlineLevel="1" x14ac:dyDescent="0.2">
      <c r="A47" t="s">
        <v>161</v>
      </c>
      <c r="B47" s="64">
        <v>5792</v>
      </c>
      <c r="C47" s="22">
        <v>4974</v>
      </c>
      <c r="D47" s="22">
        <v>4559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4">
        <f t="shared" si="14"/>
        <v>15325</v>
      </c>
    </row>
    <row r="48" spans="1:14" x14ac:dyDescent="0.2">
      <c r="A48" s="40" t="s">
        <v>132</v>
      </c>
      <c r="B48" s="57">
        <f>SUM(B49)</f>
        <v>0</v>
      </c>
      <c r="C48" s="57">
        <f t="shared" ref="C48:M48" si="16">SUM(C49)</f>
        <v>0</v>
      </c>
      <c r="D48" s="57">
        <f t="shared" si="16"/>
        <v>0</v>
      </c>
      <c r="E48" s="57">
        <f t="shared" si="16"/>
        <v>0</v>
      </c>
      <c r="F48" s="57">
        <f t="shared" si="16"/>
        <v>0</v>
      </c>
      <c r="G48" s="57">
        <f t="shared" si="16"/>
        <v>0</v>
      </c>
      <c r="H48" s="57">
        <f t="shared" si="16"/>
        <v>0</v>
      </c>
      <c r="I48" s="57">
        <f t="shared" si="16"/>
        <v>0</v>
      </c>
      <c r="J48" s="57">
        <f t="shared" si="16"/>
        <v>0</v>
      </c>
      <c r="K48" s="57">
        <f t="shared" si="16"/>
        <v>0</v>
      </c>
      <c r="L48" s="57">
        <f t="shared" si="16"/>
        <v>0</v>
      </c>
      <c r="M48" s="57">
        <f t="shared" si="16"/>
        <v>0</v>
      </c>
      <c r="N48" s="59">
        <f>SUM(N49)</f>
        <v>0</v>
      </c>
    </row>
    <row r="49" spans="1:14" outlineLevel="1" x14ac:dyDescent="0.2">
      <c r="B49" s="64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4">
        <f t="shared" ref="N49" si="17">SUM(B49:M49)</f>
        <v>0</v>
      </c>
    </row>
    <row r="50" spans="1:14" x14ac:dyDescent="0.2">
      <c r="A50" s="37" t="s">
        <v>0</v>
      </c>
      <c r="B50" s="38">
        <f t="shared" ref="B50:N50" si="18">B32+B40+B42+B44+B48</f>
        <v>17860</v>
      </c>
      <c r="C50" s="38">
        <f t="shared" si="18"/>
        <v>26257</v>
      </c>
      <c r="D50" s="38">
        <f t="shared" si="18"/>
        <v>15988</v>
      </c>
      <c r="E50" s="38">
        <f t="shared" si="18"/>
        <v>0</v>
      </c>
      <c r="F50" s="38">
        <f t="shared" si="18"/>
        <v>0</v>
      </c>
      <c r="G50" s="38">
        <f t="shared" si="18"/>
        <v>0</v>
      </c>
      <c r="H50" s="38">
        <f t="shared" si="18"/>
        <v>0</v>
      </c>
      <c r="I50" s="38">
        <f t="shared" si="18"/>
        <v>0</v>
      </c>
      <c r="J50" s="38">
        <f t="shared" si="18"/>
        <v>0</v>
      </c>
      <c r="K50" s="38">
        <f t="shared" si="18"/>
        <v>0</v>
      </c>
      <c r="L50" s="38">
        <f t="shared" si="18"/>
        <v>0</v>
      </c>
      <c r="M50" s="38">
        <f t="shared" si="18"/>
        <v>0</v>
      </c>
      <c r="N50" s="53">
        <f t="shared" si="18"/>
        <v>60105</v>
      </c>
    </row>
    <row r="52" spans="1:14" x14ac:dyDescent="0.2">
      <c r="A52" s="7" t="s">
        <v>171</v>
      </c>
    </row>
  </sheetData>
  <pageMargins left="0.75" right="0.75" top="1" bottom="1" header="0" footer="0"/>
  <pageSetup scale="4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6"/>
  <sheetViews>
    <sheetView showGridLines="0" zoomScale="80" zoomScaleNormal="80" workbookViewId="0">
      <pane xSplit="1" ySplit="9" topLeftCell="B10" activePane="bottomRight" state="frozen"/>
      <selection activeCell="E26" sqref="E26"/>
      <selection pane="topRight" activeCell="E26" sqref="E26"/>
      <selection pane="bottomLeft" activeCell="E26" sqref="E26"/>
      <selection pane="bottomRight" activeCell="B10" sqref="B10"/>
    </sheetView>
  </sheetViews>
  <sheetFormatPr baseColWidth="10" defaultRowHeight="12.75" outlineLevelRow="1" x14ac:dyDescent="0.2"/>
  <cols>
    <col min="1" max="1" width="47.140625" customWidth="1"/>
    <col min="2" max="14" width="14.28515625" customWidth="1"/>
  </cols>
  <sheetData>
    <row r="1" spans="1:14" ht="15.75" x14ac:dyDescent="0.25">
      <c r="C1" s="5"/>
      <c r="E1" s="5"/>
      <c r="F1" s="5"/>
      <c r="G1" s="5"/>
      <c r="H1" s="5"/>
      <c r="I1" s="5"/>
      <c r="J1" s="5"/>
      <c r="K1" s="5"/>
      <c r="L1" s="5"/>
      <c r="M1" s="5"/>
      <c r="N1" s="5">
        <v>2024</v>
      </c>
    </row>
    <row r="2" spans="1:14" ht="15.75" x14ac:dyDescent="0.25">
      <c r="C2" s="1"/>
      <c r="E2" s="5" t="s">
        <v>58</v>
      </c>
      <c r="F2" s="1"/>
      <c r="M2" s="1"/>
    </row>
    <row r="3" spans="1:14" ht="15" x14ac:dyDescent="0.25">
      <c r="C3" s="4"/>
      <c r="E3" s="1" t="s">
        <v>135</v>
      </c>
      <c r="F3" s="4"/>
      <c r="M3" s="4"/>
    </row>
    <row r="4" spans="1:14" x14ac:dyDescent="0.2">
      <c r="C4" s="1"/>
      <c r="E4" s="1"/>
      <c r="F4" s="1"/>
      <c r="M4" s="1"/>
    </row>
    <row r="5" spans="1:14" x14ac:dyDescent="0.2">
      <c r="A5" s="31"/>
    </row>
    <row r="6" spans="1:14" x14ac:dyDescent="0.2">
      <c r="A6" s="1" t="s">
        <v>70</v>
      </c>
      <c r="D6" s="1"/>
    </row>
    <row r="7" spans="1:14" x14ac:dyDescent="0.2">
      <c r="A7" s="1" t="s">
        <v>71</v>
      </c>
      <c r="D7" s="1"/>
    </row>
    <row r="8" spans="1:14" x14ac:dyDescent="0.2">
      <c r="A8" s="31"/>
    </row>
    <row r="9" spans="1:14" x14ac:dyDescent="0.2">
      <c r="A9" s="33" t="s">
        <v>43</v>
      </c>
      <c r="B9" s="33" t="s">
        <v>44</v>
      </c>
      <c r="C9" s="33" t="s">
        <v>45</v>
      </c>
      <c r="D9" s="33" t="s">
        <v>60</v>
      </c>
      <c r="E9" s="33" t="s">
        <v>46</v>
      </c>
      <c r="F9" s="33" t="s">
        <v>47</v>
      </c>
      <c r="G9" s="33" t="s">
        <v>48</v>
      </c>
      <c r="H9" s="33" t="s">
        <v>61</v>
      </c>
      <c r="I9" s="33" t="s">
        <v>62</v>
      </c>
      <c r="J9" s="33" t="s">
        <v>63</v>
      </c>
      <c r="K9" s="33" t="s">
        <v>64</v>
      </c>
      <c r="L9" s="33" t="s">
        <v>65</v>
      </c>
      <c r="M9" s="33" t="s">
        <v>66</v>
      </c>
      <c r="N9" s="52" t="s">
        <v>67</v>
      </c>
    </row>
    <row r="10" spans="1:14" x14ac:dyDescent="0.2">
      <c r="A10" t="s">
        <v>19</v>
      </c>
      <c r="B10" s="64">
        <v>7698631</v>
      </c>
      <c r="C10" s="22">
        <v>6583581</v>
      </c>
      <c r="D10" s="22">
        <v>6446557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>
        <f>SUM(B10:M10)</f>
        <v>20728769</v>
      </c>
    </row>
    <row r="11" spans="1:14" x14ac:dyDescent="0.2">
      <c r="A11" s="39" t="s">
        <v>122</v>
      </c>
      <c r="B11" s="18">
        <v>2502723</v>
      </c>
      <c r="C11" s="18">
        <v>2513563</v>
      </c>
      <c r="D11" s="18">
        <v>2637020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5">
        <f>SUM(B11:M11)</f>
        <v>7653306</v>
      </c>
    </row>
    <row r="12" spans="1:14" x14ac:dyDescent="0.2">
      <c r="A12" t="s">
        <v>175</v>
      </c>
      <c r="B12" s="64">
        <v>87801</v>
      </c>
      <c r="C12" s="22">
        <v>126846</v>
      </c>
      <c r="D12" s="22">
        <v>133043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4">
        <f>SUM(B12:M12)</f>
        <v>347690</v>
      </c>
    </row>
    <row r="13" spans="1:14" x14ac:dyDescent="0.2">
      <c r="A13" s="37" t="s">
        <v>0</v>
      </c>
      <c r="B13" s="38">
        <f t="shared" ref="B13:N13" si="0">SUM(B10:B12)</f>
        <v>10289155</v>
      </c>
      <c r="C13" s="38">
        <f t="shared" si="0"/>
        <v>9223990</v>
      </c>
      <c r="D13" s="38">
        <f t="shared" si="0"/>
        <v>9216620</v>
      </c>
      <c r="E13" s="38">
        <f t="shared" si="0"/>
        <v>0</v>
      </c>
      <c r="F13" s="38">
        <f t="shared" si="0"/>
        <v>0</v>
      </c>
      <c r="G13" s="38">
        <f t="shared" si="0"/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  <c r="N13" s="53">
        <f t="shared" si="0"/>
        <v>28729765</v>
      </c>
    </row>
    <row r="15" spans="1:14" x14ac:dyDescent="0.2">
      <c r="A15" s="1" t="s">
        <v>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x14ac:dyDescent="0.2">
      <c r="A16" s="1" t="s">
        <v>72</v>
      </c>
    </row>
    <row r="18" spans="1:14" x14ac:dyDescent="0.2">
      <c r="A18" s="33" t="s">
        <v>43</v>
      </c>
      <c r="B18" s="33" t="s">
        <v>44</v>
      </c>
      <c r="C18" s="33" t="s">
        <v>45</v>
      </c>
      <c r="D18" s="33" t="s">
        <v>60</v>
      </c>
      <c r="E18" s="33" t="s">
        <v>46</v>
      </c>
      <c r="F18" s="33" t="s">
        <v>47</v>
      </c>
      <c r="G18" s="33" t="s">
        <v>48</v>
      </c>
      <c r="H18" s="33" t="s">
        <v>61</v>
      </c>
      <c r="I18" s="33" t="s">
        <v>62</v>
      </c>
      <c r="J18" s="33" t="s">
        <v>63</v>
      </c>
      <c r="K18" s="33" t="s">
        <v>64</v>
      </c>
      <c r="L18" s="33" t="s">
        <v>65</v>
      </c>
      <c r="M18" s="33" t="s">
        <v>66</v>
      </c>
      <c r="N18" s="52" t="s">
        <v>67</v>
      </c>
    </row>
    <row r="19" spans="1:14" x14ac:dyDescent="0.2">
      <c r="A19" t="s">
        <v>19</v>
      </c>
      <c r="B19" s="64">
        <v>467027</v>
      </c>
      <c r="C19" s="22">
        <v>565277</v>
      </c>
      <c r="D19" s="22">
        <v>425610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4">
        <f t="shared" ref="N19:N22" si="1">SUM(B19:M19)</f>
        <v>1457914</v>
      </c>
    </row>
    <row r="20" spans="1:14" x14ac:dyDescent="0.2">
      <c r="A20" s="39" t="s">
        <v>162</v>
      </c>
      <c r="B20" s="18">
        <v>2546</v>
      </c>
      <c r="C20" s="18">
        <v>3703</v>
      </c>
      <c r="D20" s="18">
        <v>2695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5">
        <f t="shared" si="1"/>
        <v>8944</v>
      </c>
    </row>
    <row r="21" spans="1:14" x14ac:dyDescent="0.2">
      <c r="A21" t="s">
        <v>142</v>
      </c>
      <c r="B21" s="64">
        <v>0</v>
      </c>
      <c r="C21" s="22">
        <v>101043</v>
      </c>
      <c r="D21" s="22">
        <v>58862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4">
        <f t="shared" si="1"/>
        <v>159905</v>
      </c>
    </row>
    <row r="22" spans="1:14" x14ac:dyDescent="0.2">
      <c r="A22" s="39" t="s">
        <v>122</v>
      </c>
      <c r="B22" s="18">
        <v>0</v>
      </c>
      <c r="C22" s="18">
        <v>0</v>
      </c>
      <c r="D22" s="18">
        <v>5838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5">
        <f t="shared" si="1"/>
        <v>5838</v>
      </c>
    </row>
    <row r="23" spans="1:14" x14ac:dyDescent="0.2">
      <c r="A23" t="s">
        <v>175</v>
      </c>
      <c r="B23" s="64">
        <v>0</v>
      </c>
      <c r="C23" s="22">
        <v>0</v>
      </c>
      <c r="D23" s="22">
        <v>3008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4">
        <f t="shared" ref="N23" si="2">SUM(B23:M23)</f>
        <v>3008</v>
      </c>
    </row>
    <row r="24" spans="1:14" x14ac:dyDescent="0.2">
      <c r="A24" s="37" t="s">
        <v>0</v>
      </c>
      <c r="B24" s="38">
        <f t="shared" ref="B24:N24" si="3">SUM(B19:B23)</f>
        <v>469573</v>
      </c>
      <c r="C24" s="38">
        <f t="shared" si="3"/>
        <v>670023</v>
      </c>
      <c r="D24" s="38">
        <f t="shared" si="3"/>
        <v>496013</v>
      </c>
      <c r="E24" s="38">
        <f t="shared" si="3"/>
        <v>0</v>
      </c>
      <c r="F24" s="38">
        <f t="shared" si="3"/>
        <v>0</v>
      </c>
      <c r="G24" s="38">
        <f t="shared" si="3"/>
        <v>0</v>
      </c>
      <c r="H24" s="38">
        <f t="shared" si="3"/>
        <v>0</v>
      </c>
      <c r="I24" s="38">
        <f t="shared" si="3"/>
        <v>0</v>
      </c>
      <c r="J24" s="38">
        <f t="shared" si="3"/>
        <v>0</v>
      </c>
      <c r="K24" s="38">
        <f t="shared" si="3"/>
        <v>0</v>
      </c>
      <c r="L24" s="38">
        <f t="shared" si="3"/>
        <v>0</v>
      </c>
      <c r="M24" s="38">
        <f t="shared" si="3"/>
        <v>0</v>
      </c>
      <c r="N24" s="53">
        <f t="shared" si="3"/>
        <v>1635609</v>
      </c>
    </row>
    <row r="26" spans="1:14" x14ac:dyDescent="0.2">
      <c r="A26" s="1" t="s">
        <v>69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4" x14ac:dyDescent="0.2">
      <c r="A27" s="1" t="s">
        <v>72</v>
      </c>
    </row>
    <row r="28" spans="1:14" x14ac:dyDescent="0.2">
      <c r="A28" s="1"/>
    </row>
    <row r="29" spans="1:14" x14ac:dyDescent="0.2">
      <c r="A29" s="33" t="s">
        <v>43</v>
      </c>
      <c r="B29" s="33" t="s">
        <v>44</v>
      </c>
      <c r="C29" s="33" t="s">
        <v>45</v>
      </c>
      <c r="D29" s="33" t="s">
        <v>60</v>
      </c>
      <c r="E29" s="33" t="s">
        <v>46</v>
      </c>
      <c r="F29" s="33" t="s">
        <v>47</v>
      </c>
      <c r="G29" s="33" t="s">
        <v>48</v>
      </c>
      <c r="H29" s="33" t="s">
        <v>61</v>
      </c>
      <c r="I29" s="33" t="s">
        <v>62</v>
      </c>
      <c r="J29" s="33" t="s">
        <v>63</v>
      </c>
      <c r="K29" s="33" t="s">
        <v>64</v>
      </c>
      <c r="L29" s="33" t="s">
        <v>65</v>
      </c>
      <c r="M29" s="33" t="s">
        <v>66</v>
      </c>
      <c r="N29" s="52" t="s">
        <v>67</v>
      </c>
    </row>
    <row r="30" spans="1:14" ht="12" customHeight="1" x14ac:dyDescent="0.2">
      <c r="A30" s="56" t="s">
        <v>128</v>
      </c>
      <c r="B30" s="57">
        <f t="shared" ref="B30:N30" si="4">SUM(B31:B40)</f>
        <v>5633504</v>
      </c>
      <c r="C30" s="57">
        <f t="shared" si="4"/>
        <v>6509483</v>
      </c>
      <c r="D30" s="57">
        <f t="shared" si="4"/>
        <v>8492395</v>
      </c>
      <c r="E30" s="57">
        <f t="shared" si="4"/>
        <v>0</v>
      </c>
      <c r="F30" s="57">
        <f t="shared" si="4"/>
        <v>0</v>
      </c>
      <c r="G30" s="57">
        <f t="shared" si="4"/>
        <v>0</v>
      </c>
      <c r="H30" s="57">
        <f t="shared" si="4"/>
        <v>0</v>
      </c>
      <c r="I30" s="57">
        <f t="shared" si="4"/>
        <v>0</v>
      </c>
      <c r="J30" s="57">
        <f t="shared" si="4"/>
        <v>0</v>
      </c>
      <c r="K30" s="57">
        <f t="shared" si="4"/>
        <v>0</v>
      </c>
      <c r="L30" s="57">
        <f t="shared" si="4"/>
        <v>0</v>
      </c>
      <c r="M30" s="57">
        <f t="shared" si="4"/>
        <v>0</v>
      </c>
      <c r="N30" s="59">
        <f t="shared" si="4"/>
        <v>20635382</v>
      </c>
    </row>
    <row r="31" spans="1:14" ht="12.75" customHeight="1" outlineLevel="1" x14ac:dyDescent="0.2">
      <c r="A31" t="s">
        <v>111</v>
      </c>
      <c r="B31" s="64">
        <v>15890</v>
      </c>
      <c r="C31" s="22">
        <v>9626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4">
        <f t="shared" ref="N31" si="5">SUM(B31:M31)</f>
        <v>25516</v>
      </c>
    </row>
    <row r="32" spans="1:14" ht="12.75" customHeight="1" outlineLevel="1" x14ac:dyDescent="0.2">
      <c r="A32" s="39" t="s">
        <v>30</v>
      </c>
      <c r="B32" s="18">
        <v>2889232</v>
      </c>
      <c r="C32" s="18">
        <v>3506582</v>
      </c>
      <c r="D32" s="18">
        <v>4514003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25">
        <f t="shared" ref="N32:N40" si="6">SUM(B32:M32)</f>
        <v>10909817</v>
      </c>
    </row>
    <row r="33" spans="1:14" ht="12.75" customHeight="1" outlineLevel="1" x14ac:dyDescent="0.2">
      <c r="A33" t="s">
        <v>17</v>
      </c>
      <c r="B33" s="64">
        <v>623264</v>
      </c>
      <c r="C33" s="22">
        <v>543705</v>
      </c>
      <c r="D33" s="22">
        <v>639840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4">
        <f t="shared" si="6"/>
        <v>1806809</v>
      </c>
    </row>
    <row r="34" spans="1:14" ht="12.75" customHeight="1" outlineLevel="1" x14ac:dyDescent="0.2">
      <c r="A34" s="39" t="s">
        <v>199</v>
      </c>
      <c r="B34" s="18">
        <v>0</v>
      </c>
      <c r="C34" s="18">
        <v>0</v>
      </c>
      <c r="D34" s="18">
        <v>14004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25">
        <f t="shared" si="6"/>
        <v>14004</v>
      </c>
    </row>
    <row r="35" spans="1:14" ht="12.75" customHeight="1" outlineLevel="1" x14ac:dyDescent="0.2">
      <c r="A35" t="s">
        <v>28</v>
      </c>
      <c r="B35" s="64">
        <v>20044</v>
      </c>
      <c r="C35" s="22">
        <v>13581</v>
      </c>
      <c r="D35" s="22">
        <v>329402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4">
        <f t="shared" si="6"/>
        <v>363027</v>
      </c>
    </row>
    <row r="36" spans="1:14" ht="12.75" customHeight="1" outlineLevel="1" x14ac:dyDescent="0.2">
      <c r="A36" s="39" t="s">
        <v>191</v>
      </c>
      <c r="B36" s="18">
        <v>0</v>
      </c>
      <c r="C36" s="18">
        <v>207130</v>
      </c>
      <c r="D36" s="18">
        <v>793018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25">
        <f t="shared" si="6"/>
        <v>1000148</v>
      </c>
    </row>
    <row r="37" spans="1:14" ht="12.75" customHeight="1" outlineLevel="1" x14ac:dyDescent="0.2">
      <c r="A37" t="s">
        <v>146</v>
      </c>
      <c r="B37" s="64">
        <v>564057</v>
      </c>
      <c r="C37" s="22">
        <v>414394</v>
      </c>
      <c r="D37" s="22">
        <v>841604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4">
        <f t="shared" si="6"/>
        <v>1820055</v>
      </c>
    </row>
    <row r="38" spans="1:14" ht="12.75" customHeight="1" outlineLevel="1" x14ac:dyDescent="0.2">
      <c r="A38" s="39" t="s">
        <v>169</v>
      </c>
      <c r="B38" s="18">
        <v>613427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25">
        <f t="shared" si="6"/>
        <v>613427</v>
      </c>
    </row>
    <row r="39" spans="1:14" ht="12.75" customHeight="1" outlineLevel="1" x14ac:dyDescent="0.2">
      <c r="A39" t="s">
        <v>125</v>
      </c>
      <c r="B39" s="64">
        <v>96484</v>
      </c>
      <c r="C39" s="22">
        <v>66329</v>
      </c>
      <c r="D39" s="22">
        <v>36044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4">
        <f t="shared" ref="N39" si="7">SUM(B39:M39)</f>
        <v>198857</v>
      </c>
    </row>
    <row r="40" spans="1:14" ht="12.75" customHeight="1" outlineLevel="1" x14ac:dyDescent="0.2">
      <c r="A40" s="39" t="s">
        <v>18</v>
      </c>
      <c r="B40" s="18">
        <v>811106</v>
      </c>
      <c r="C40" s="18">
        <v>1748136</v>
      </c>
      <c r="D40" s="18">
        <v>1324480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25">
        <f t="shared" si="6"/>
        <v>3883722</v>
      </c>
    </row>
    <row r="41" spans="1:14" x14ac:dyDescent="0.2">
      <c r="A41" s="56" t="s">
        <v>123</v>
      </c>
      <c r="B41" s="58">
        <f t="shared" ref="B41:N41" si="8">SUM(B42:B42)</f>
        <v>0</v>
      </c>
      <c r="C41" s="58">
        <f t="shared" si="8"/>
        <v>15243</v>
      </c>
      <c r="D41" s="58">
        <f t="shared" si="8"/>
        <v>30480</v>
      </c>
      <c r="E41" s="58">
        <f t="shared" si="8"/>
        <v>0</v>
      </c>
      <c r="F41" s="58">
        <f t="shared" si="8"/>
        <v>0</v>
      </c>
      <c r="G41" s="58">
        <f t="shared" si="8"/>
        <v>0</v>
      </c>
      <c r="H41" s="58">
        <f t="shared" si="8"/>
        <v>0</v>
      </c>
      <c r="I41" s="58">
        <f t="shared" si="8"/>
        <v>0</v>
      </c>
      <c r="J41" s="58">
        <f t="shared" si="8"/>
        <v>0</v>
      </c>
      <c r="K41" s="58">
        <f t="shared" si="8"/>
        <v>0</v>
      </c>
      <c r="L41" s="58">
        <f t="shared" si="8"/>
        <v>0</v>
      </c>
      <c r="M41" s="58">
        <f t="shared" si="8"/>
        <v>0</v>
      </c>
      <c r="N41" s="60">
        <f t="shared" si="8"/>
        <v>45723</v>
      </c>
    </row>
    <row r="42" spans="1:14" ht="12.75" customHeight="1" outlineLevel="1" x14ac:dyDescent="0.2">
      <c r="A42" t="s">
        <v>193</v>
      </c>
      <c r="B42" s="64">
        <v>0</v>
      </c>
      <c r="C42" s="22">
        <v>15243</v>
      </c>
      <c r="D42" s="22">
        <v>30480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4">
        <f>SUM(B42:M42)</f>
        <v>45723</v>
      </c>
    </row>
    <row r="43" spans="1:14" ht="25.5" x14ac:dyDescent="0.2">
      <c r="A43" s="56" t="s">
        <v>136</v>
      </c>
      <c r="B43" s="58">
        <f t="shared" ref="B43:N43" si="9">SUM(B44:B44)</f>
        <v>0</v>
      </c>
      <c r="C43" s="58">
        <f t="shared" si="9"/>
        <v>0</v>
      </c>
      <c r="D43" s="58">
        <f t="shared" si="9"/>
        <v>0</v>
      </c>
      <c r="E43" s="58">
        <f t="shared" si="9"/>
        <v>0</v>
      </c>
      <c r="F43" s="58">
        <f t="shared" si="9"/>
        <v>0</v>
      </c>
      <c r="G43" s="58">
        <f t="shared" si="9"/>
        <v>0</v>
      </c>
      <c r="H43" s="58">
        <f t="shared" si="9"/>
        <v>0</v>
      </c>
      <c r="I43" s="58">
        <f t="shared" si="9"/>
        <v>0</v>
      </c>
      <c r="J43" s="58">
        <f t="shared" si="9"/>
        <v>0</v>
      </c>
      <c r="K43" s="58">
        <f t="shared" si="9"/>
        <v>0</v>
      </c>
      <c r="L43" s="58">
        <f t="shared" si="9"/>
        <v>0</v>
      </c>
      <c r="M43" s="58">
        <f t="shared" si="9"/>
        <v>0</v>
      </c>
      <c r="N43" s="60">
        <f t="shared" si="9"/>
        <v>0</v>
      </c>
    </row>
    <row r="44" spans="1:14" ht="12.75" customHeight="1" outlineLevel="1" x14ac:dyDescent="0.2">
      <c r="B44" s="64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4">
        <f>SUM(B44:M44)</f>
        <v>0</v>
      </c>
    </row>
    <row r="45" spans="1:14" ht="12.75" customHeight="1" x14ac:dyDescent="0.2">
      <c r="A45" s="56" t="s">
        <v>129</v>
      </c>
      <c r="B45" s="57">
        <f t="shared" ref="B45:N45" si="10">SUM(B46:B46)</f>
        <v>0</v>
      </c>
      <c r="C45" s="57">
        <f t="shared" si="10"/>
        <v>47565</v>
      </c>
      <c r="D45" s="57">
        <f t="shared" si="10"/>
        <v>0</v>
      </c>
      <c r="E45" s="57">
        <f t="shared" si="10"/>
        <v>0</v>
      </c>
      <c r="F45" s="57">
        <f t="shared" si="10"/>
        <v>0</v>
      </c>
      <c r="G45" s="57">
        <f t="shared" si="10"/>
        <v>0</v>
      </c>
      <c r="H45" s="57">
        <f t="shared" si="10"/>
        <v>0</v>
      </c>
      <c r="I45" s="57">
        <f t="shared" si="10"/>
        <v>0</v>
      </c>
      <c r="J45" s="57">
        <f t="shared" si="10"/>
        <v>0</v>
      </c>
      <c r="K45" s="57">
        <f t="shared" si="10"/>
        <v>0</v>
      </c>
      <c r="L45" s="57">
        <f t="shared" si="10"/>
        <v>0</v>
      </c>
      <c r="M45" s="57">
        <f t="shared" si="10"/>
        <v>0</v>
      </c>
      <c r="N45" s="59">
        <f t="shared" si="10"/>
        <v>47565</v>
      </c>
    </row>
    <row r="46" spans="1:14" ht="12.75" customHeight="1" outlineLevel="1" x14ac:dyDescent="0.2">
      <c r="A46" t="s">
        <v>192</v>
      </c>
      <c r="B46" s="64">
        <v>0</v>
      </c>
      <c r="C46" s="22">
        <v>47565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4">
        <f t="shared" ref="N46" si="11">SUM(B46:M46)</f>
        <v>47565</v>
      </c>
    </row>
    <row r="47" spans="1:14" x14ac:dyDescent="0.2">
      <c r="A47" s="40" t="s">
        <v>132</v>
      </c>
      <c r="B47" s="57">
        <f>SUM(B48)</f>
        <v>1179213</v>
      </c>
      <c r="C47" s="57">
        <f t="shared" ref="C47:N49" si="12">SUM(C48)</f>
        <v>1068106</v>
      </c>
      <c r="D47" s="57">
        <f t="shared" si="12"/>
        <v>1197468</v>
      </c>
      <c r="E47" s="57">
        <f t="shared" si="12"/>
        <v>0</v>
      </c>
      <c r="F47" s="57">
        <f t="shared" si="12"/>
        <v>0</v>
      </c>
      <c r="G47" s="57">
        <f t="shared" si="12"/>
        <v>0</v>
      </c>
      <c r="H47" s="57">
        <f t="shared" si="12"/>
        <v>0</v>
      </c>
      <c r="I47" s="57">
        <f t="shared" si="12"/>
        <v>0</v>
      </c>
      <c r="J47" s="57">
        <f t="shared" si="12"/>
        <v>0</v>
      </c>
      <c r="K47" s="57">
        <f t="shared" si="12"/>
        <v>0</v>
      </c>
      <c r="L47" s="57">
        <f t="shared" si="12"/>
        <v>0</v>
      </c>
      <c r="M47" s="57">
        <f t="shared" si="12"/>
        <v>0</v>
      </c>
      <c r="N47" s="59">
        <f t="shared" si="12"/>
        <v>3444787</v>
      </c>
    </row>
    <row r="48" spans="1:14" outlineLevel="1" x14ac:dyDescent="0.2">
      <c r="A48" t="s">
        <v>173</v>
      </c>
      <c r="B48" s="64">
        <v>1179213</v>
      </c>
      <c r="C48" s="22">
        <v>1068106</v>
      </c>
      <c r="D48" s="22">
        <v>1197468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4">
        <f t="shared" ref="N48:N50" si="13">SUM(B48:M48)</f>
        <v>3444787</v>
      </c>
    </row>
    <row r="49" spans="1:14" x14ac:dyDescent="0.2">
      <c r="A49" s="40" t="s">
        <v>155</v>
      </c>
      <c r="B49" s="57">
        <f>SUM(B50)</f>
        <v>0</v>
      </c>
      <c r="C49" s="57">
        <f t="shared" si="12"/>
        <v>0</v>
      </c>
      <c r="D49" s="57">
        <f t="shared" si="12"/>
        <v>0</v>
      </c>
      <c r="E49" s="57">
        <f t="shared" si="12"/>
        <v>0</v>
      </c>
      <c r="F49" s="57">
        <f t="shared" si="12"/>
        <v>0</v>
      </c>
      <c r="G49" s="57">
        <f t="shared" si="12"/>
        <v>0</v>
      </c>
      <c r="H49" s="57">
        <f t="shared" si="12"/>
        <v>0</v>
      </c>
      <c r="I49" s="57">
        <f t="shared" si="12"/>
        <v>0</v>
      </c>
      <c r="J49" s="57">
        <f t="shared" si="12"/>
        <v>0</v>
      </c>
      <c r="K49" s="57">
        <f t="shared" si="12"/>
        <v>0</v>
      </c>
      <c r="L49" s="57">
        <f t="shared" si="12"/>
        <v>0</v>
      </c>
      <c r="M49" s="57">
        <f t="shared" si="12"/>
        <v>0</v>
      </c>
      <c r="N49" s="59">
        <f t="shared" si="12"/>
        <v>0</v>
      </c>
    </row>
    <row r="50" spans="1:14" outlineLevel="1" x14ac:dyDescent="0.2">
      <c r="B50" s="64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4">
        <f t="shared" si="13"/>
        <v>0</v>
      </c>
    </row>
    <row r="51" spans="1:14" x14ac:dyDescent="0.2">
      <c r="A51" s="37" t="s">
        <v>0</v>
      </c>
      <c r="B51" s="38">
        <f t="shared" ref="B51:N51" si="14">B30+B41+B43+B45+B47+B49</f>
        <v>6812717</v>
      </c>
      <c r="C51" s="38">
        <f t="shared" si="14"/>
        <v>7640397</v>
      </c>
      <c r="D51" s="38">
        <f t="shared" si="14"/>
        <v>9720343</v>
      </c>
      <c r="E51" s="38">
        <f t="shared" si="14"/>
        <v>0</v>
      </c>
      <c r="F51" s="38">
        <f t="shared" si="14"/>
        <v>0</v>
      </c>
      <c r="G51" s="38">
        <f t="shared" si="14"/>
        <v>0</v>
      </c>
      <c r="H51" s="38">
        <f t="shared" si="14"/>
        <v>0</v>
      </c>
      <c r="I51" s="38">
        <f t="shared" si="14"/>
        <v>0</v>
      </c>
      <c r="J51" s="38">
        <f t="shared" si="14"/>
        <v>0</v>
      </c>
      <c r="K51" s="38">
        <f t="shared" si="14"/>
        <v>0</v>
      </c>
      <c r="L51" s="38">
        <f t="shared" si="14"/>
        <v>0</v>
      </c>
      <c r="M51" s="38">
        <f t="shared" si="14"/>
        <v>0</v>
      </c>
      <c r="N51" s="53">
        <f t="shared" si="14"/>
        <v>24173457</v>
      </c>
    </row>
    <row r="53" spans="1:14" x14ac:dyDescent="0.2">
      <c r="A53" s="7" t="s">
        <v>171</v>
      </c>
    </row>
    <row r="54" spans="1:14" x14ac:dyDescent="0.2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4" x14ac:dyDescent="0.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4" x14ac:dyDescent="0.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pageMargins left="0.75" right="0.75" top="1" bottom="1" header="0" footer="0"/>
  <pageSetup scale="4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0"/>
  <sheetViews>
    <sheetView showGridLines="0" zoomScale="80" zoomScaleNormal="80" workbookViewId="0">
      <pane ySplit="9" topLeftCell="A10" activePane="bottomLeft" state="frozen"/>
      <selection activeCell="E26" sqref="E26"/>
      <selection pane="bottomLeft" activeCell="A10" sqref="A10"/>
    </sheetView>
  </sheetViews>
  <sheetFormatPr baseColWidth="10" defaultRowHeight="12.75" x14ac:dyDescent="0.2"/>
  <cols>
    <col min="1" max="1" width="47.140625" customWidth="1"/>
    <col min="2" max="2" width="27.42578125" customWidth="1"/>
    <col min="3" max="3" width="24.28515625" bestFit="1" customWidth="1"/>
    <col min="4" max="4" width="20.85546875" style="64" customWidth="1"/>
    <col min="5" max="5" width="16.7109375" style="64" customWidth="1"/>
    <col min="6" max="6" width="19.28515625" style="64" customWidth="1"/>
    <col min="7" max="7" width="27.42578125" style="64" customWidth="1"/>
    <col min="8" max="8" width="15.85546875" customWidth="1"/>
  </cols>
  <sheetData>
    <row r="1" spans="1:8" ht="15.75" x14ac:dyDescent="0.25">
      <c r="D1" s="66"/>
      <c r="E1" s="66"/>
      <c r="F1" s="66"/>
      <c r="G1" s="66"/>
      <c r="H1" s="5">
        <v>2024</v>
      </c>
    </row>
    <row r="2" spans="1:8" ht="15.75" x14ac:dyDescent="0.25">
      <c r="D2" s="5" t="s">
        <v>58</v>
      </c>
      <c r="F2" s="67"/>
      <c r="G2" s="67"/>
      <c r="H2" s="1"/>
    </row>
    <row r="3" spans="1:8" ht="15" x14ac:dyDescent="0.25">
      <c r="D3" s="1" t="s">
        <v>78</v>
      </c>
      <c r="F3" s="68"/>
      <c r="G3" s="68"/>
      <c r="H3" s="4"/>
    </row>
    <row r="4" spans="1:8" x14ac:dyDescent="0.2">
      <c r="D4" s="69"/>
      <c r="E4" s="69"/>
      <c r="F4" s="69"/>
      <c r="G4" s="69"/>
      <c r="H4" s="1"/>
    </row>
    <row r="6" spans="1:8" x14ac:dyDescent="0.2">
      <c r="A6" s="1" t="s">
        <v>134</v>
      </c>
    </row>
    <row r="7" spans="1:8" x14ac:dyDescent="0.2">
      <c r="A7" s="1" t="s">
        <v>81</v>
      </c>
    </row>
    <row r="9" spans="1:8" s="2" customFormat="1" ht="27" customHeight="1" x14ac:dyDescent="0.2">
      <c r="A9" s="13" t="s">
        <v>43</v>
      </c>
      <c r="B9" s="13" t="s">
        <v>74</v>
      </c>
      <c r="C9" s="13" t="s">
        <v>75</v>
      </c>
      <c r="D9" s="70" t="s">
        <v>76</v>
      </c>
      <c r="E9" s="70" t="s">
        <v>77</v>
      </c>
      <c r="F9" s="70" t="s">
        <v>79</v>
      </c>
      <c r="G9" s="70" t="s">
        <v>82</v>
      </c>
      <c r="H9" s="13" t="s">
        <v>83</v>
      </c>
    </row>
    <row r="10" spans="1:8" x14ac:dyDescent="0.2">
      <c r="A10" s="73" t="s">
        <v>19</v>
      </c>
      <c r="B10" t="s">
        <v>86</v>
      </c>
      <c r="C10" s="3" t="s">
        <v>105</v>
      </c>
      <c r="D10" s="74">
        <v>1260.3333333333342</v>
      </c>
      <c r="E10" s="75">
        <v>0</v>
      </c>
      <c r="F10" s="75">
        <v>0</v>
      </c>
      <c r="G10" s="75">
        <v>0</v>
      </c>
      <c r="H10" s="3" t="s">
        <v>110</v>
      </c>
    </row>
    <row r="11" spans="1:8" x14ac:dyDescent="0.2">
      <c r="A11" s="61" t="s">
        <v>168</v>
      </c>
      <c r="B11" s="39" t="s">
        <v>86</v>
      </c>
      <c r="C11" s="62" t="s">
        <v>105</v>
      </c>
      <c r="D11" s="71">
        <v>14.166666666666668</v>
      </c>
      <c r="E11" s="72">
        <v>0</v>
      </c>
      <c r="F11" s="72">
        <v>10775</v>
      </c>
      <c r="G11" s="72">
        <v>0</v>
      </c>
      <c r="H11" s="62" t="s">
        <v>110</v>
      </c>
    </row>
    <row r="12" spans="1:8" x14ac:dyDescent="0.2">
      <c r="A12" s="73" t="s">
        <v>4</v>
      </c>
      <c r="B12" t="s">
        <v>86</v>
      </c>
      <c r="C12" s="3" t="s">
        <v>105</v>
      </c>
      <c r="D12" s="74">
        <v>370.66666666666669</v>
      </c>
      <c r="E12" s="75">
        <v>0</v>
      </c>
      <c r="F12" s="75">
        <v>0</v>
      </c>
      <c r="G12" s="75">
        <v>0</v>
      </c>
      <c r="H12" s="3" t="s">
        <v>110</v>
      </c>
    </row>
    <row r="13" spans="1:8" x14ac:dyDescent="0.2">
      <c r="A13" s="61" t="s">
        <v>122</v>
      </c>
      <c r="B13" s="39" t="s">
        <v>86</v>
      </c>
      <c r="C13" s="62" t="s">
        <v>105</v>
      </c>
      <c r="D13" s="71">
        <v>484.71666666666636</v>
      </c>
      <c r="E13" s="72">
        <v>0</v>
      </c>
      <c r="F13" s="72">
        <v>0</v>
      </c>
      <c r="G13" s="72">
        <v>0</v>
      </c>
      <c r="H13" s="62" t="s">
        <v>110</v>
      </c>
    </row>
    <row r="14" spans="1:8" x14ac:dyDescent="0.2">
      <c r="A14" s="73" t="s">
        <v>188</v>
      </c>
      <c r="B14" t="s">
        <v>86</v>
      </c>
      <c r="C14" s="3" t="s">
        <v>105</v>
      </c>
      <c r="D14" s="74">
        <v>92.666666666666657</v>
      </c>
      <c r="E14" s="75">
        <v>0</v>
      </c>
      <c r="F14" s="75">
        <v>26200</v>
      </c>
      <c r="G14" s="75">
        <v>0</v>
      </c>
      <c r="H14" s="3" t="s">
        <v>110</v>
      </c>
    </row>
    <row r="15" spans="1:8" x14ac:dyDescent="0.2">
      <c r="A15" s="61" t="s">
        <v>175</v>
      </c>
      <c r="B15" s="39" t="s">
        <v>86</v>
      </c>
      <c r="C15" s="62" t="s">
        <v>105</v>
      </c>
      <c r="D15" s="71">
        <v>2.6666666666666665</v>
      </c>
      <c r="E15" s="72">
        <v>0</v>
      </c>
      <c r="F15" s="72">
        <v>0</v>
      </c>
      <c r="G15" s="72">
        <v>0</v>
      </c>
      <c r="H15" s="62" t="s">
        <v>110</v>
      </c>
    </row>
    <row r="16" spans="1:8" x14ac:dyDescent="0.2">
      <c r="A16" s="73" t="s">
        <v>53</v>
      </c>
      <c r="B16" t="s">
        <v>86</v>
      </c>
      <c r="C16" s="3" t="s">
        <v>105</v>
      </c>
      <c r="D16" s="74">
        <v>340.1</v>
      </c>
      <c r="E16" s="75">
        <v>0</v>
      </c>
      <c r="F16" s="75">
        <v>171575</v>
      </c>
      <c r="G16" s="75">
        <v>0</v>
      </c>
      <c r="H16" s="3" t="s">
        <v>110</v>
      </c>
    </row>
    <row r="17" spans="1:8" x14ac:dyDescent="0.2">
      <c r="A17" s="61" t="s">
        <v>3</v>
      </c>
      <c r="B17" s="39" t="s">
        <v>86</v>
      </c>
      <c r="C17" s="62" t="s">
        <v>105</v>
      </c>
      <c r="D17" s="71">
        <v>18.149999999999999</v>
      </c>
      <c r="E17" s="72">
        <v>0</v>
      </c>
      <c r="F17" s="72">
        <v>13406</v>
      </c>
      <c r="G17" s="72">
        <v>0</v>
      </c>
      <c r="H17" s="62" t="s">
        <v>110</v>
      </c>
    </row>
    <row r="18" spans="1:8" x14ac:dyDescent="0.2">
      <c r="A18" s="73" t="s">
        <v>19</v>
      </c>
      <c r="B18" t="s">
        <v>86</v>
      </c>
      <c r="C18" s="3" t="s">
        <v>106</v>
      </c>
      <c r="D18" s="74">
        <v>247.4166666666666</v>
      </c>
      <c r="E18" s="75">
        <v>0</v>
      </c>
      <c r="F18" s="75">
        <v>0</v>
      </c>
      <c r="G18" s="75">
        <v>0</v>
      </c>
      <c r="H18" s="3" t="s">
        <v>110</v>
      </c>
    </row>
    <row r="19" spans="1:8" x14ac:dyDescent="0.2">
      <c r="A19" s="61" t="s">
        <v>162</v>
      </c>
      <c r="B19" s="39" t="s">
        <v>86</v>
      </c>
      <c r="C19" s="62" t="s">
        <v>106</v>
      </c>
      <c r="D19" s="71">
        <v>22.916666666666668</v>
      </c>
      <c r="E19" s="72">
        <v>0</v>
      </c>
      <c r="F19" s="72">
        <v>0</v>
      </c>
      <c r="G19" s="72">
        <v>0</v>
      </c>
      <c r="H19" s="62" t="s">
        <v>110</v>
      </c>
    </row>
    <row r="20" spans="1:8" x14ac:dyDescent="0.2">
      <c r="A20" s="73" t="s">
        <v>168</v>
      </c>
      <c r="B20" t="s">
        <v>86</v>
      </c>
      <c r="C20" s="3" t="s">
        <v>106</v>
      </c>
      <c r="D20" s="74">
        <v>9.8333333333333321</v>
      </c>
      <c r="E20" s="75">
        <v>0</v>
      </c>
      <c r="F20" s="75">
        <v>2450</v>
      </c>
      <c r="G20" s="75">
        <v>0</v>
      </c>
      <c r="H20" s="3" t="s">
        <v>110</v>
      </c>
    </row>
    <row r="21" spans="1:8" x14ac:dyDescent="0.2">
      <c r="A21" s="61" t="s">
        <v>4</v>
      </c>
      <c r="B21" s="39" t="s">
        <v>86</v>
      </c>
      <c r="C21" s="62" t="s">
        <v>106</v>
      </c>
      <c r="D21" s="71">
        <v>146.16666666666666</v>
      </c>
      <c r="E21" s="72">
        <v>0</v>
      </c>
      <c r="F21" s="72">
        <v>0</v>
      </c>
      <c r="G21" s="72">
        <v>0</v>
      </c>
      <c r="H21" s="62" t="s">
        <v>110</v>
      </c>
    </row>
    <row r="22" spans="1:8" x14ac:dyDescent="0.2">
      <c r="A22" s="73" t="s">
        <v>120</v>
      </c>
      <c r="B22" t="s">
        <v>89</v>
      </c>
      <c r="C22" s="3" t="s">
        <v>106</v>
      </c>
      <c r="D22" s="74">
        <v>206.63333333333333</v>
      </c>
      <c r="E22" s="75">
        <v>0</v>
      </c>
      <c r="F22" s="75">
        <v>93620</v>
      </c>
      <c r="G22" s="75">
        <v>0</v>
      </c>
      <c r="H22" s="3" t="s">
        <v>110</v>
      </c>
    </row>
    <row r="23" spans="1:8" x14ac:dyDescent="0.2">
      <c r="A23" s="61" t="s">
        <v>161</v>
      </c>
      <c r="B23" s="39" t="s">
        <v>89</v>
      </c>
      <c r="C23" s="62" t="s">
        <v>106</v>
      </c>
      <c r="D23" s="71">
        <v>265.16666666666663</v>
      </c>
      <c r="E23" s="72">
        <v>0</v>
      </c>
      <c r="F23" s="72">
        <v>115840</v>
      </c>
      <c r="G23" s="72">
        <v>0</v>
      </c>
      <c r="H23" s="62" t="s">
        <v>110</v>
      </c>
    </row>
    <row r="24" spans="1:8" x14ac:dyDescent="0.2">
      <c r="A24" s="73" t="s">
        <v>7</v>
      </c>
      <c r="B24" t="s">
        <v>87</v>
      </c>
      <c r="C24" s="3" t="s">
        <v>106</v>
      </c>
      <c r="D24" s="74">
        <v>48.233333333333348</v>
      </c>
      <c r="E24" s="75">
        <v>0</v>
      </c>
      <c r="F24" s="75">
        <v>54453</v>
      </c>
      <c r="G24" s="75">
        <v>0</v>
      </c>
      <c r="H24" s="3" t="s">
        <v>110</v>
      </c>
    </row>
    <row r="25" spans="1:8" x14ac:dyDescent="0.2">
      <c r="A25" s="61" t="s">
        <v>164</v>
      </c>
      <c r="B25" s="39" t="s">
        <v>87</v>
      </c>
      <c r="C25" s="62" t="s">
        <v>106</v>
      </c>
      <c r="D25" s="71">
        <v>46.066666666666663</v>
      </c>
      <c r="E25" s="72">
        <v>0</v>
      </c>
      <c r="F25" s="72">
        <v>23837</v>
      </c>
      <c r="G25" s="72">
        <v>0</v>
      </c>
      <c r="H25" s="62" t="s">
        <v>110</v>
      </c>
    </row>
    <row r="26" spans="1:8" x14ac:dyDescent="0.2">
      <c r="A26" s="73" t="s">
        <v>111</v>
      </c>
      <c r="B26" t="s">
        <v>87</v>
      </c>
      <c r="C26" s="3" t="s">
        <v>106</v>
      </c>
      <c r="D26" s="74">
        <v>8.2833333333333332</v>
      </c>
      <c r="E26" s="75">
        <v>0</v>
      </c>
      <c r="F26" s="75">
        <v>0</v>
      </c>
      <c r="G26" s="75">
        <v>0</v>
      </c>
      <c r="H26" s="3" t="s">
        <v>110</v>
      </c>
    </row>
    <row r="27" spans="1:8" x14ac:dyDescent="0.2">
      <c r="A27" s="61" t="s">
        <v>30</v>
      </c>
      <c r="B27" s="39" t="s">
        <v>87</v>
      </c>
      <c r="C27" s="62" t="s">
        <v>106</v>
      </c>
      <c r="D27" s="71">
        <v>516</v>
      </c>
      <c r="E27" s="72">
        <v>0</v>
      </c>
      <c r="F27" s="72">
        <v>0</v>
      </c>
      <c r="G27" s="72">
        <v>0</v>
      </c>
      <c r="H27" s="62" t="s">
        <v>110</v>
      </c>
    </row>
    <row r="28" spans="1:8" x14ac:dyDescent="0.2">
      <c r="A28" s="73" t="s">
        <v>187</v>
      </c>
      <c r="B28" t="s">
        <v>87</v>
      </c>
      <c r="C28" s="3" t="s">
        <v>106</v>
      </c>
      <c r="D28" s="74">
        <v>17.166666666666668</v>
      </c>
      <c r="E28" s="75">
        <v>0</v>
      </c>
      <c r="F28" s="75">
        <v>13514</v>
      </c>
      <c r="G28" s="75">
        <v>0</v>
      </c>
      <c r="H28" s="3" t="s">
        <v>110</v>
      </c>
    </row>
    <row r="29" spans="1:8" x14ac:dyDescent="0.2">
      <c r="A29" s="61" t="s">
        <v>17</v>
      </c>
      <c r="B29" s="39" t="s">
        <v>87</v>
      </c>
      <c r="C29" s="62" t="s">
        <v>106</v>
      </c>
      <c r="D29" s="71">
        <v>87.100000000000009</v>
      </c>
      <c r="E29" s="72">
        <v>0</v>
      </c>
      <c r="F29" s="72">
        <v>0</v>
      </c>
      <c r="G29" s="72">
        <v>0</v>
      </c>
      <c r="H29" s="62" t="s">
        <v>110</v>
      </c>
    </row>
    <row r="30" spans="1:8" x14ac:dyDescent="0.2">
      <c r="A30" s="73" t="s">
        <v>28</v>
      </c>
      <c r="B30" t="s">
        <v>87</v>
      </c>
      <c r="C30" s="3" t="s">
        <v>106</v>
      </c>
      <c r="D30" s="74">
        <v>4.6000000000000005</v>
      </c>
      <c r="E30" s="75">
        <v>0</v>
      </c>
      <c r="F30" s="75">
        <v>0</v>
      </c>
      <c r="G30" s="75">
        <v>0</v>
      </c>
      <c r="H30" s="3" t="s">
        <v>110</v>
      </c>
    </row>
    <row r="31" spans="1:8" x14ac:dyDescent="0.2">
      <c r="A31" s="61" t="s">
        <v>146</v>
      </c>
      <c r="B31" s="39" t="s">
        <v>87</v>
      </c>
      <c r="C31" s="62" t="s">
        <v>106</v>
      </c>
      <c r="D31" s="71">
        <v>51.533333333333339</v>
      </c>
      <c r="E31" s="72">
        <v>0</v>
      </c>
      <c r="F31" s="72">
        <v>0</v>
      </c>
      <c r="G31" s="72">
        <v>0</v>
      </c>
      <c r="H31" s="62" t="s">
        <v>110</v>
      </c>
    </row>
    <row r="32" spans="1:8" x14ac:dyDescent="0.2">
      <c r="A32" s="73" t="s">
        <v>169</v>
      </c>
      <c r="B32" t="s">
        <v>87</v>
      </c>
      <c r="C32" s="3" t="s">
        <v>106</v>
      </c>
      <c r="D32" s="74">
        <v>43.683333333333337</v>
      </c>
      <c r="E32" s="75">
        <v>0</v>
      </c>
      <c r="F32" s="75">
        <v>0</v>
      </c>
      <c r="G32" s="75">
        <v>0</v>
      </c>
      <c r="H32" s="3" t="s">
        <v>110</v>
      </c>
    </row>
    <row r="33" spans="1:8" x14ac:dyDescent="0.2">
      <c r="A33" s="61" t="s">
        <v>126</v>
      </c>
      <c r="B33" s="39" t="s">
        <v>87</v>
      </c>
      <c r="C33" s="62" t="s">
        <v>106</v>
      </c>
      <c r="D33" s="71">
        <v>59.616666666666667</v>
      </c>
      <c r="E33" s="72">
        <v>0</v>
      </c>
      <c r="F33" s="72">
        <v>43608</v>
      </c>
      <c r="G33" s="72">
        <v>0</v>
      </c>
      <c r="H33" s="62" t="s">
        <v>110</v>
      </c>
    </row>
    <row r="34" spans="1:8" x14ac:dyDescent="0.2">
      <c r="A34" s="73" t="s">
        <v>119</v>
      </c>
      <c r="B34" t="s">
        <v>87</v>
      </c>
      <c r="C34" s="3" t="s">
        <v>106</v>
      </c>
      <c r="D34" s="74">
        <v>5.9666666666666668</v>
      </c>
      <c r="E34" s="75">
        <v>0</v>
      </c>
      <c r="F34" s="75">
        <v>2940</v>
      </c>
      <c r="G34" s="75">
        <v>0</v>
      </c>
      <c r="H34" s="3" t="s">
        <v>110</v>
      </c>
    </row>
    <row r="35" spans="1:8" x14ac:dyDescent="0.2">
      <c r="A35" s="61" t="s">
        <v>125</v>
      </c>
      <c r="B35" s="39" t="s">
        <v>87</v>
      </c>
      <c r="C35" s="62" t="s">
        <v>106</v>
      </c>
      <c r="D35" s="71">
        <v>9.8333333333333321</v>
      </c>
      <c r="E35" s="72">
        <v>0</v>
      </c>
      <c r="F35" s="72">
        <v>0</v>
      </c>
      <c r="G35" s="72">
        <v>0</v>
      </c>
      <c r="H35" s="62" t="s">
        <v>110</v>
      </c>
    </row>
    <row r="36" spans="1:8" x14ac:dyDescent="0.2">
      <c r="A36" s="73" t="s">
        <v>18</v>
      </c>
      <c r="B36" t="s">
        <v>87</v>
      </c>
      <c r="C36" s="3" t="s">
        <v>106</v>
      </c>
      <c r="D36" s="74">
        <v>79.349999999999994</v>
      </c>
      <c r="E36" s="75">
        <v>0</v>
      </c>
      <c r="F36" s="75">
        <v>0</v>
      </c>
      <c r="G36" s="75">
        <v>0</v>
      </c>
      <c r="H36" s="3" t="s">
        <v>110</v>
      </c>
    </row>
    <row r="37" spans="1:8" ht="13.5" thickBot="1" x14ac:dyDescent="0.25">
      <c r="A37" s="80" t="s">
        <v>173</v>
      </c>
      <c r="B37" s="81" t="s">
        <v>186</v>
      </c>
      <c r="C37" s="82" t="s">
        <v>106</v>
      </c>
      <c r="D37" s="83">
        <v>528</v>
      </c>
      <c r="E37" s="84">
        <v>0</v>
      </c>
      <c r="F37" s="84">
        <v>0</v>
      </c>
      <c r="G37" s="84">
        <v>0</v>
      </c>
      <c r="H37" s="82" t="s">
        <v>110</v>
      </c>
    </row>
    <row r="38" spans="1:8" x14ac:dyDescent="0.2">
      <c r="A38" s="73" t="s">
        <v>19</v>
      </c>
      <c r="B38" t="s">
        <v>86</v>
      </c>
      <c r="C38" s="3" t="s">
        <v>105</v>
      </c>
      <c r="D38" s="74">
        <v>1264.5</v>
      </c>
      <c r="E38" s="75">
        <v>0</v>
      </c>
      <c r="F38" s="75">
        <v>0</v>
      </c>
      <c r="G38" s="75">
        <v>0</v>
      </c>
      <c r="H38" s="3" t="s">
        <v>194</v>
      </c>
    </row>
    <row r="39" spans="1:8" x14ac:dyDescent="0.2">
      <c r="A39" s="61" t="s">
        <v>168</v>
      </c>
      <c r="B39" s="39" t="s">
        <v>86</v>
      </c>
      <c r="C39" s="62" t="s">
        <v>105</v>
      </c>
      <c r="D39" s="71">
        <v>16.583333333333332</v>
      </c>
      <c r="E39" s="72">
        <v>0</v>
      </c>
      <c r="F39" s="72">
        <v>12900</v>
      </c>
      <c r="G39" s="72">
        <v>0</v>
      </c>
      <c r="H39" s="62" t="s">
        <v>194</v>
      </c>
    </row>
    <row r="40" spans="1:8" x14ac:dyDescent="0.2">
      <c r="A40" s="73" t="s">
        <v>4</v>
      </c>
      <c r="B40" t="s">
        <v>86</v>
      </c>
      <c r="C40" s="3" t="s">
        <v>105</v>
      </c>
      <c r="D40" s="74">
        <v>185.16666666666669</v>
      </c>
      <c r="E40" s="75">
        <v>0</v>
      </c>
      <c r="F40" s="75">
        <v>0</v>
      </c>
      <c r="G40" s="75">
        <v>0</v>
      </c>
      <c r="H40" s="3" t="s">
        <v>194</v>
      </c>
    </row>
    <row r="41" spans="1:8" x14ac:dyDescent="0.2">
      <c r="A41" s="61" t="s">
        <v>122</v>
      </c>
      <c r="B41" s="39" t="s">
        <v>86</v>
      </c>
      <c r="C41" s="62" t="s">
        <v>105</v>
      </c>
      <c r="D41" s="71">
        <v>432.5833333333332</v>
      </c>
      <c r="E41" s="72">
        <v>0</v>
      </c>
      <c r="F41" s="72">
        <v>0</v>
      </c>
      <c r="G41" s="72">
        <v>0</v>
      </c>
      <c r="H41" s="62" t="s">
        <v>194</v>
      </c>
    </row>
    <row r="42" spans="1:8" x14ac:dyDescent="0.2">
      <c r="A42" s="73" t="s">
        <v>188</v>
      </c>
      <c r="B42" t="s">
        <v>86</v>
      </c>
      <c r="C42" s="3" t="s">
        <v>105</v>
      </c>
      <c r="D42" s="74">
        <v>88.666666666666671</v>
      </c>
      <c r="E42" s="75">
        <v>0</v>
      </c>
      <c r="F42" s="75">
        <v>23414</v>
      </c>
      <c r="G42" s="75">
        <v>0</v>
      </c>
      <c r="H42" s="3" t="s">
        <v>194</v>
      </c>
    </row>
    <row r="43" spans="1:8" x14ac:dyDescent="0.2">
      <c r="A43" s="61" t="s">
        <v>190</v>
      </c>
      <c r="B43" s="39" t="s">
        <v>86</v>
      </c>
      <c r="C43" s="62" t="s">
        <v>105</v>
      </c>
      <c r="D43" s="71">
        <v>10.000000000000002</v>
      </c>
      <c r="E43" s="72">
        <v>0</v>
      </c>
      <c r="F43" s="72">
        <v>2259</v>
      </c>
      <c r="G43" s="72">
        <v>0</v>
      </c>
      <c r="H43" s="62" t="s">
        <v>194</v>
      </c>
    </row>
    <row r="44" spans="1:8" x14ac:dyDescent="0.2">
      <c r="A44" s="73" t="s">
        <v>175</v>
      </c>
      <c r="B44" t="s">
        <v>86</v>
      </c>
      <c r="C44" s="3" t="s">
        <v>105</v>
      </c>
      <c r="D44" s="74">
        <v>5.1666666666666661</v>
      </c>
      <c r="E44" s="75">
        <v>0</v>
      </c>
      <c r="F44" s="75">
        <v>0</v>
      </c>
      <c r="G44" s="75">
        <v>0</v>
      </c>
      <c r="H44" s="3" t="s">
        <v>194</v>
      </c>
    </row>
    <row r="45" spans="1:8" x14ac:dyDescent="0.2">
      <c r="A45" s="61" t="s">
        <v>53</v>
      </c>
      <c r="B45" s="39" t="s">
        <v>86</v>
      </c>
      <c r="C45" s="62" t="s">
        <v>105</v>
      </c>
      <c r="D45" s="71">
        <v>380.3</v>
      </c>
      <c r="E45" s="72">
        <v>0</v>
      </c>
      <c r="F45" s="72">
        <v>154500</v>
      </c>
      <c r="G45" s="72">
        <v>0</v>
      </c>
      <c r="H45" s="62" t="s">
        <v>194</v>
      </c>
    </row>
    <row r="46" spans="1:8" x14ac:dyDescent="0.2">
      <c r="A46" s="73" t="s">
        <v>3</v>
      </c>
      <c r="B46" t="s">
        <v>86</v>
      </c>
      <c r="C46" s="3" t="s">
        <v>105</v>
      </c>
      <c r="D46" s="74">
        <v>3</v>
      </c>
      <c r="E46" s="75">
        <v>0</v>
      </c>
      <c r="F46" s="75">
        <v>5356</v>
      </c>
      <c r="G46" s="75">
        <v>0</v>
      </c>
      <c r="H46" s="3" t="s">
        <v>194</v>
      </c>
    </row>
    <row r="47" spans="1:8" x14ac:dyDescent="0.2">
      <c r="A47" s="61" t="s">
        <v>121</v>
      </c>
      <c r="B47" s="39" t="s">
        <v>86</v>
      </c>
      <c r="C47" s="62" t="s">
        <v>106</v>
      </c>
      <c r="D47" s="71">
        <v>11.3</v>
      </c>
      <c r="E47" s="72">
        <v>0</v>
      </c>
      <c r="F47" s="72">
        <v>6339</v>
      </c>
      <c r="G47" s="72">
        <v>0</v>
      </c>
      <c r="H47" s="62" t="s">
        <v>194</v>
      </c>
    </row>
    <row r="48" spans="1:8" x14ac:dyDescent="0.2">
      <c r="A48" s="73" t="s">
        <v>19</v>
      </c>
      <c r="B48" t="s">
        <v>86</v>
      </c>
      <c r="C48" s="3" t="s">
        <v>106</v>
      </c>
      <c r="D48" s="74">
        <v>238.26666666666668</v>
      </c>
      <c r="E48" s="75">
        <v>0</v>
      </c>
      <c r="F48" s="75">
        <v>0</v>
      </c>
      <c r="G48" s="75">
        <v>0</v>
      </c>
      <c r="H48" s="3" t="s">
        <v>194</v>
      </c>
    </row>
    <row r="49" spans="1:8" x14ac:dyDescent="0.2">
      <c r="A49" s="61" t="s">
        <v>162</v>
      </c>
      <c r="B49" s="39" t="s">
        <v>86</v>
      </c>
      <c r="C49" s="62" t="s">
        <v>106</v>
      </c>
      <c r="D49" s="71">
        <v>12.5</v>
      </c>
      <c r="E49" s="72">
        <v>0</v>
      </c>
      <c r="F49" s="72">
        <v>0</v>
      </c>
      <c r="G49" s="72">
        <v>0</v>
      </c>
      <c r="H49" s="62" t="s">
        <v>194</v>
      </c>
    </row>
    <row r="50" spans="1:8" x14ac:dyDescent="0.2">
      <c r="A50" s="73" t="s">
        <v>168</v>
      </c>
      <c r="B50" t="s">
        <v>86</v>
      </c>
      <c r="C50" s="3" t="s">
        <v>106</v>
      </c>
      <c r="D50" s="74">
        <v>21</v>
      </c>
      <c r="E50" s="75">
        <v>0</v>
      </c>
      <c r="F50" s="75">
        <v>9200</v>
      </c>
      <c r="G50" s="75">
        <v>0</v>
      </c>
      <c r="H50" s="3" t="s">
        <v>194</v>
      </c>
    </row>
    <row r="51" spans="1:8" x14ac:dyDescent="0.2">
      <c r="A51" s="61" t="s">
        <v>4</v>
      </c>
      <c r="B51" s="39" t="s">
        <v>86</v>
      </c>
      <c r="C51" s="62" t="s">
        <v>106</v>
      </c>
      <c r="D51" s="71">
        <v>56</v>
      </c>
      <c r="E51" s="72">
        <v>0</v>
      </c>
      <c r="F51" s="72">
        <v>0</v>
      </c>
      <c r="G51" s="72">
        <v>0</v>
      </c>
      <c r="H51" s="62" t="s">
        <v>194</v>
      </c>
    </row>
    <row r="52" spans="1:8" x14ac:dyDescent="0.2">
      <c r="A52" s="73" t="s">
        <v>142</v>
      </c>
      <c r="B52" t="s">
        <v>86</v>
      </c>
      <c r="C52" s="3" t="s">
        <v>106</v>
      </c>
      <c r="D52" s="74">
        <v>17.633333333333333</v>
      </c>
      <c r="E52" s="75">
        <v>0</v>
      </c>
      <c r="F52" s="75">
        <v>0</v>
      </c>
      <c r="G52" s="75">
        <v>0</v>
      </c>
      <c r="H52" s="3" t="s">
        <v>194</v>
      </c>
    </row>
    <row r="53" spans="1:8" x14ac:dyDescent="0.2">
      <c r="A53" s="61" t="s">
        <v>3</v>
      </c>
      <c r="B53" s="39" t="s">
        <v>86</v>
      </c>
      <c r="C53" s="62" t="s">
        <v>106</v>
      </c>
      <c r="D53" s="71">
        <v>39.63333333333334</v>
      </c>
      <c r="E53" s="72">
        <v>0</v>
      </c>
      <c r="F53" s="72">
        <v>14966</v>
      </c>
      <c r="G53" s="72">
        <v>0</v>
      </c>
      <c r="H53" s="62" t="s">
        <v>194</v>
      </c>
    </row>
    <row r="54" spans="1:8" x14ac:dyDescent="0.2">
      <c r="A54" s="73" t="s">
        <v>192</v>
      </c>
      <c r="B54" t="s">
        <v>89</v>
      </c>
      <c r="C54" s="3" t="s">
        <v>106</v>
      </c>
      <c r="D54" s="74">
        <v>13.75</v>
      </c>
      <c r="E54" s="75">
        <v>0</v>
      </c>
      <c r="F54" s="75">
        <v>0</v>
      </c>
      <c r="G54" s="75">
        <v>0</v>
      </c>
      <c r="H54" s="3" t="s">
        <v>194</v>
      </c>
    </row>
    <row r="55" spans="1:8" x14ac:dyDescent="0.2">
      <c r="A55" s="61" t="s">
        <v>120</v>
      </c>
      <c r="B55" s="39" t="s">
        <v>89</v>
      </c>
      <c r="C55" s="62" t="s">
        <v>106</v>
      </c>
      <c r="D55" s="71">
        <v>290.33333333333331</v>
      </c>
      <c r="E55" s="72">
        <v>0</v>
      </c>
      <c r="F55" s="72">
        <v>128280</v>
      </c>
      <c r="G55" s="72">
        <v>0</v>
      </c>
      <c r="H55" s="62" t="s">
        <v>194</v>
      </c>
    </row>
    <row r="56" spans="1:8" x14ac:dyDescent="0.2">
      <c r="A56" s="73" t="s">
        <v>161</v>
      </c>
      <c r="B56" t="s">
        <v>89</v>
      </c>
      <c r="C56" s="3" t="s">
        <v>106</v>
      </c>
      <c r="D56" s="74">
        <v>230.95000000000002</v>
      </c>
      <c r="E56" s="75">
        <v>0</v>
      </c>
      <c r="F56" s="75">
        <v>99480</v>
      </c>
      <c r="G56" s="75">
        <v>0</v>
      </c>
      <c r="H56" s="3" t="s">
        <v>194</v>
      </c>
    </row>
    <row r="57" spans="1:8" x14ac:dyDescent="0.2">
      <c r="A57" s="61" t="s">
        <v>7</v>
      </c>
      <c r="B57" s="39" t="s">
        <v>87</v>
      </c>
      <c r="C57" s="62" t="s">
        <v>106</v>
      </c>
      <c r="D57" s="71">
        <v>55.916666666666671</v>
      </c>
      <c r="E57" s="72">
        <v>0</v>
      </c>
      <c r="F57" s="72">
        <v>63659</v>
      </c>
      <c r="G57" s="72">
        <v>0</v>
      </c>
      <c r="H57" s="62" t="s">
        <v>194</v>
      </c>
    </row>
    <row r="58" spans="1:8" x14ac:dyDescent="0.2">
      <c r="A58" s="73" t="s">
        <v>164</v>
      </c>
      <c r="B58" t="s">
        <v>87</v>
      </c>
      <c r="C58" s="3" t="s">
        <v>106</v>
      </c>
      <c r="D58" s="74">
        <v>88.866666666666646</v>
      </c>
      <c r="E58" s="75">
        <v>0</v>
      </c>
      <c r="F58" s="75">
        <v>53078</v>
      </c>
      <c r="G58" s="75">
        <v>0</v>
      </c>
      <c r="H58" s="3" t="s">
        <v>194</v>
      </c>
    </row>
    <row r="59" spans="1:8" x14ac:dyDescent="0.2">
      <c r="A59" s="61" t="s">
        <v>111</v>
      </c>
      <c r="B59" s="39" t="s">
        <v>87</v>
      </c>
      <c r="C59" s="62" t="s">
        <v>106</v>
      </c>
      <c r="D59" s="71">
        <v>2.3333333333333335</v>
      </c>
      <c r="E59" s="72">
        <v>0</v>
      </c>
      <c r="F59" s="72">
        <v>0</v>
      </c>
      <c r="G59" s="72">
        <v>0</v>
      </c>
      <c r="H59" s="62" t="s">
        <v>194</v>
      </c>
    </row>
    <row r="60" spans="1:8" x14ac:dyDescent="0.2">
      <c r="A60" s="73" t="s">
        <v>30</v>
      </c>
      <c r="B60" t="s">
        <v>87</v>
      </c>
      <c r="C60" s="3" t="s">
        <v>106</v>
      </c>
      <c r="D60" s="74">
        <v>675</v>
      </c>
      <c r="E60" s="75">
        <v>0</v>
      </c>
      <c r="F60" s="75">
        <v>0</v>
      </c>
      <c r="G60" s="75">
        <v>0</v>
      </c>
      <c r="H60" s="3" t="s">
        <v>194</v>
      </c>
    </row>
    <row r="61" spans="1:8" x14ac:dyDescent="0.2">
      <c r="A61" s="61" t="s">
        <v>187</v>
      </c>
      <c r="B61" s="39" t="s">
        <v>87</v>
      </c>
      <c r="C61" s="62" t="s">
        <v>106</v>
      </c>
      <c r="D61" s="71">
        <v>81.999999999999986</v>
      </c>
      <c r="E61" s="72">
        <v>0</v>
      </c>
      <c r="F61" s="72">
        <v>80291</v>
      </c>
      <c r="G61" s="72">
        <v>0</v>
      </c>
      <c r="H61" s="62" t="s">
        <v>194</v>
      </c>
    </row>
    <row r="62" spans="1:8" x14ac:dyDescent="0.2">
      <c r="A62" s="73" t="s">
        <v>17</v>
      </c>
      <c r="B62" t="s">
        <v>87</v>
      </c>
      <c r="C62" s="3" t="s">
        <v>106</v>
      </c>
      <c r="D62" s="74">
        <v>151</v>
      </c>
      <c r="E62" s="75">
        <v>0</v>
      </c>
      <c r="F62" s="75">
        <v>0</v>
      </c>
      <c r="G62" s="75">
        <v>0</v>
      </c>
      <c r="H62" s="3" t="s">
        <v>194</v>
      </c>
    </row>
    <row r="63" spans="1:8" x14ac:dyDescent="0.2">
      <c r="A63" s="61" t="s">
        <v>28</v>
      </c>
      <c r="B63" s="39" t="s">
        <v>87</v>
      </c>
      <c r="C63" s="62" t="s">
        <v>106</v>
      </c>
      <c r="D63" s="71">
        <v>2.3666666666666667</v>
      </c>
      <c r="E63" s="72">
        <v>0</v>
      </c>
      <c r="F63" s="72">
        <v>0</v>
      </c>
      <c r="G63" s="72">
        <v>0</v>
      </c>
      <c r="H63" s="62" t="s">
        <v>194</v>
      </c>
    </row>
    <row r="64" spans="1:8" x14ac:dyDescent="0.2">
      <c r="A64" s="73" t="s">
        <v>191</v>
      </c>
      <c r="B64" t="s">
        <v>87</v>
      </c>
      <c r="C64" s="3" t="s">
        <v>106</v>
      </c>
      <c r="D64" s="74">
        <v>10.833333333333332</v>
      </c>
      <c r="E64" s="75">
        <v>0</v>
      </c>
      <c r="F64" s="75">
        <v>0</v>
      </c>
      <c r="G64" s="75">
        <v>0</v>
      </c>
      <c r="H64" s="3" t="s">
        <v>194</v>
      </c>
    </row>
    <row r="65" spans="1:8" x14ac:dyDescent="0.2">
      <c r="A65" s="61" t="s">
        <v>146</v>
      </c>
      <c r="B65" s="39" t="s">
        <v>87</v>
      </c>
      <c r="C65" s="62" t="s">
        <v>106</v>
      </c>
      <c r="D65" s="71">
        <v>23.716666666666669</v>
      </c>
      <c r="E65" s="72">
        <v>0</v>
      </c>
      <c r="F65" s="72">
        <v>0</v>
      </c>
      <c r="G65" s="72">
        <v>0</v>
      </c>
      <c r="H65" s="62" t="s">
        <v>194</v>
      </c>
    </row>
    <row r="66" spans="1:8" x14ac:dyDescent="0.2">
      <c r="A66" s="73" t="s">
        <v>126</v>
      </c>
      <c r="B66" t="s">
        <v>87</v>
      </c>
      <c r="C66" s="3" t="s">
        <v>106</v>
      </c>
      <c r="D66" s="74">
        <v>98</v>
      </c>
      <c r="E66" s="75">
        <v>0</v>
      </c>
      <c r="F66" s="75">
        <v>74663</v>
      </c>
      <c r="G66" s="75">
        <v>0</v>
      </c>
      <c r="H66" s="3" t="s">
        <v>194</v>
      </c>
    </row>
    <row r="67" spans="1:8" x14ac:dyDescent="0.2">
      <c r="A67" s="61" t="s">
        <v>119</v>
      </c>
      <c r="B67" s="39" t="s">
        <v>87</v>
      </c>
      <c r="C67" s="62" t="s">
        <v>106</v>
      </c>
      <c r="D67" s="71">
        <v>32.983333333333334</v>
      </c>
      <c r="E67" s="72">
        <v>0</v>
      </c>
      <c r="F67" s="72">
        <v>1065</v>
      </c>
      <c r="G67" s="72">
        <v>0</v>
      </c>
      <c r="H67" s="62" t="s">
        <v>194</v>
      </c>
    </row>
    <row r="68" spans="1:8" x14ac:dyDescent="0.2">
      <c r="A68" s="73" t="s">
        <v>125</v>
      </c>
      <c r="B68" t="s">
        <v>87</v>
      </c>
      <c r="C68" s="3" t="s">
        <v>106</v>
      </c>
      <c r="D68" s="74">
        <v>7.4333333333333336</v>
      </c>
      <c r="E68" s="75">
        <v>0</v>
      </c>
      <c r="F68" s="75">
        <v>0</v>
      </c>
      <c r="G68" s="75">
        <v>0</v>
      </c>
      <c r="H68" s="3" t="s">
        <v>194</v>
      </c>
    </row>
    <row r="69" spans="1:8" x14ac:dyDescent="0.2">
      <c r="A69" s="61" t="s">
        <v>18</v>
      </c>
      <c r="B69" s="39" t="s">
        <v>87</v>
      </c>
      <c r="C69" s="62" t="s">
        <v>106</v>
      </c>
      <c r="D69" s="71">
        <v>135.9166666666666</v>
      </c>
      <c r="E69" s="72">
        <v>0</v>
      </c>
      <c r="F69" s="72">
        <v>0</v>
      </c>
      <c r="G69" s="72">
        <v>0</v>
      </c>
      <c r="H69" s="62" t="s">
        <v>194</v>
      </c>
    </row>
    <row r="70" spans="1:8" x14ac:dyDescent="0.2">
      <c r="A70" s="73" t="s">
        <v>193</v>
      </c>
      <c r="B70" t="s">
        <v>90</v>
      </c>
      <c r="C70" s="3" t="s">
        <v>106</v>
      </c>
      <c r="D70" s="74">
        <v>3.0666666666666664</v>
      </c>
      <c r="E70" s="75">
        <v>0</v>
      </c>
      <c r="F70" s="75">
        <v>0</v>
      </c>
      <c r="G70" s="75">
        <v>0</v>
      </c>
      <c r="H70" s="3" t="s">
        <v>194</v>
      </c>
    </row>
    <row r="71" spans="1:8" ht="13.5" thickBot="1" x14ac:dyDescent="0.25">
      <c r="A71" s="80" t="s">
        <v>173</v>
      </c>
      <c r="B71" s="81" t="s">
        <v>186</v>
      </c>
      <c r="C71" s="82" t="s">
        <v>106</v>
      </c>
      <c r="D71" s="83">
        <v>110.78333333333332</v>
      </c>
      <c r="E71" s="84">
        <v>0</v>
      </c>
      <c r="F71" s="84">
        <v>0</v>
      </c>
      <c r="G71" s="84">
        <v>0</v>
      </c>
      <c r="H71" s="82" t="s">
        <v>194</v>
      </c>
    </row>
    <row r="72" spans="1:8" x14ac:dyDescent="0.2">
      <c r="A72" s="73" t="s">
        <v>19</v>
      </c>
      <c r="B72" t="s">
        <v>86</v>
      </c>
      <c r="C72" s="3" t="s">
        <v>105</v>
      </c>
      <c r="D72" s="74">
        <v>1184.416666666669</v>
      </c>
      <c r="E72" s="75">
        <v>0</v>
      </c>
      <c r="F72" s="75">
        <v>0</v>
      </c>
      <c r="G72" s="75">
        <v>0</v>
      </c>
      <c r="H72" s="3" t="s">
        <v>200</v>
      </c>
    </row>
    <row r="73" spans="1:8" x14ac:dyDescent="0.2">
      <c r="A73" s="61" t="s">
        <v>168</v>
      </c>
      <c r="B73" s="39" t="s">
        <v>86</v>
      </c>
      <c r="C73" s="62" t="s">
        <v>105</v>
      </c>
      <c r="D73" s="71">
        <v>30.25</v>
      </c>
      <c r="E73" s="72">
        <v>0</v>
      </c>
      <c r="F73" s="72">
        <v>19200</v>
      </c>
      <c r="G73" s="72">
        <v>0</v>
      </c>
      <c r="H73" s="62" t="s">
        <v>200</v>
      </c>
    </row>
    <row r="74" spans="1:8" x14ac:dyDescent="0.2">
      <c r="A74" s="73" t="s">
        <v>4</v>
      </c>
      <c r="B74" t="s">
        <v>86</v>
      </c>
      <c r="C74" s="3" t="s">
        <v>105</v>
      </c>
      <c r="D74" s="74">
        <v>30.5</v>
      </c>
      <c r="E74" s="75">
        <v>0</v>
      </c>
      <c r="F74" s="75">
        <v>0</v>
      </c>
      <c r="G74" s="75">
        <v>0</v>
      </c>
      <c r="H74" s="3" t="s">
        <v>200</v>
      </c>
    </row>
    <row r="75" spans="1:8" x14ac:dyDescent="0.2">
      <c r="A75" s="61" t="s">
        <v>122</v>
      </c>
      <c r="B75" s="39" t="s">
        <v>86</v>
      </c>
      <c r="C75" s="62" t="s">
        <v>105</v>
      </c>
      <c r="D75" s="71">
        <v>389.90000000000015</v>
      </c>
      <c r="E75" s="72">
        <v>0</v>
      </c>
      <c r="F75" s="72">
        <v>0</v>
      </c>
      <c r="G75" s="72">
        <v>0</v>
      </c>
      <c r="H75" s="62" t="s">
        <v>200</v>
      </c>
    </row>
    <row r="76" spans="1:8" x14ac:dyDescent="0.2">
      <c r="A76" s="73" t="s">
        <v>188</v>
      </c>
      <c r="B76" t="s">
        <v>86</v>
      </c>
      <c r="C76" s="3" t="s">
        <v>105</v>
      </c>
      <c r="D76" s="74">
        <v>161.66666666666669</v>
      </c>
      <c r="E76" s="75">
        <v>0</v>
      </c>
      <c r="F76" s="75">
        <v>39150</v>
      </c>
      <c r="G76" s="75">
        <v>0</v>
      </c>
      <c r="H76" s="3" t="s">
        <v>200</v>
      </c>
    </row>
    <row r="77" spans="1:8" x14ac:dyDescent="0.2">
      <c r="A77" s="61" t="s">
        <v>190</v>
      </c>
      <c r="B77" s="39" t="s">
        <v>86</v>
      </c>
      <c r="C77" s="62" t="s">
        <v>105</v>
      </c>
      <c r="D77" s="71">
        <v>13.416666666666666</v>
      </c>
      <c r="E77" s="72">
        <v>0</v>
      </c>
      <c r="F77" s="72">
        <v>3843</v>
      </c>
      <c r="G77" s="72">
        <v>0</v>
      </c>
      <c r="H77" s="62" t="s">
        <v>200</v>
      </c>
    </row>
    <row r="78" spans="1:8" x14ac:dyDescent="0.2">
      <c r="A78" s="73" t="s">
        <v>175</v>
      </c>
      <c r="B78" t="s">
        <v>86</v>
      </c>
      <c r="C78" s="3" t="s">
        <v>105</v>
      </c>
      <c r="D78" s="74">
        <v>7.9833333333333325</v>
      </c>
      <c r="E78" s="75">
        <v>0</v>
      </c>
      <c r="F78" s="75">
        <v>0</v>
      </c>
      <c r="G78" s="75">
        <v>0</v>
      </c>
      <c r="H78" s="3" t="s">
        <v>200</v>
      </c>
    </row>
    <row r="79" spans="1:8" x14ac:dyDescent="0.2">
      <c r="A79" s="61" t="s">
        <v>53</v>
      </c>
      <c r="B79" s="39" t="s">
        <v>86</v>
      </c>
      <c r="C79" s="62" t="s">
        <v>105</v>
      </c>
      <c r="D79" s="71">
        <v>426.76666666666654</v>
      </c>
      <c r="E79" s="72">
        <v>0</v>
      </c>
      <c r="F79" s="72">
        <v>184075</v>
      </c>
      <c r="G79" s="72">
        <v>0</v>
      </c>
      <c r="H79" s="62" t="s">
        <v>200</v>
      </c>
    </row>
    <row r="80" spans="1:8" x14ac:dyDescent="0.2">
      <c r="A80" s="73" t="s">
        <v>3</v>
      </c>
      <c r="B80" t="s">
        <v>86</v>
      </c>
      <c r="C80" s="3" t="s">
        <v>105</v>
      </c>
      <c r="D80" s="74">
        <v>29.649999999999995</v>
      </c>
      <c r="E80" s="75">
        <v>0</v>
      </c>
      <c r="F80" s="75">
        <v>15985</v>
      </c>
      <c r="G80" s="75">
        <v>0</v>
      </c>
      <c r="H80" s="3" t="s">
        <v>200</v>
      </c>
    </row>
    <row r="81" spans="1:8" x14ac:dyDescent="0.2">
      <c r="A81" s="61" t="s">
        <v>19</v>
      </c>
      <c r="B81" s="39" t="s">
        <v>86</v>
      </c>
      <c r="C81" s="62" t="s">
        <v>106</v>
      </c>
      <c r="D81" s="71">
        <v>147.33333333333334</v>
      </c>
      <c r="E81" s="72">
        <v>0</v>
      </c>
      <c r="F81" s="72">
        <v>0</v>
      </c>
      <c r="G81" s="72">
        <v>0</v>
      </c>
      <c r="H81" s="62" t="s">
        <v>200</v>
      </c>
    </row>
    <row r="82" spans="1:8" x14ac:dyDescent="0.2">
      <c r="A82" s="73" t="s">
        <v>162</v>
      </c>
      <c r="B82" t="s">
        <v>86</v>
      </c>
      <c r="C82" s="3" t="s">
        <v>106</v>
      </c>
      <c r="D82" s="74">
        <v>10.583333333333334</v>
      </c>
      <c r="E82" s="75">
        <v>0</v>
      </c>
      <c r="F82" s="75">
        <v>0</v>
      </c>
      <c r="G82" s="75">
        <v>0</v>
      </c>
      <c r="H82" s="3" t="s">
        <v>200</v>
      </c>
    </row>
    <row r="83" spans="1:8" x14ac:dyDescent="0.2">
      <c r="A83" s="61" t="s">
        <v>168</v>
      </c>
      <c r="B83" s="39" t="s">
        <v>86</v>
      </c>
      <c r="C83" s="62" t="s">
        <v>106</v>
      </c>
      <c r="D83" s="71">
        <v>16.166666666666664</v>
      </c>
      <c r="E83" s="72">
        <v>0</v>
      </c>
      <c r="F83" s="72">
        <v>5000</v>
      </c>
      <c r="G83" s="72">
        <v>0</v>
      </c>
      <c r="H83" s="62" t="s">
        <v>200</v>
      </c>
    </row>
    <row r="84" spans="1:8" x14ac:dyDescent="0.2">
      <c r="A84" s="73" t="s">
        <v>4</v>
      </c>
      <c r="B84" t="s">
        <v>86</v>
      </c>
      <c r="C84" s="3" t="s">
        <v>106</v>
      </c>
      <c r="D84" s="74">
        <v>82</v>
      </c>
      <c r="E84" s="75">
        <v>0</v>
      </c>
      <c r="F84" s="75">
        <v>0</v>
      </c>
      <c r="G84" s="75">
        <v>0</v>
      </c>
      <c r="H84" s="3" t="s">
        <v>200</v>
      </c>
    </row>
    <row r="85" spans="1:8" x14ac:dyDescent="0.2">
      <c r="A85" s="61" t="s">
        <v>142</v>
      </c>
      <c r="B85" s="39" t="s">
        <v>86</v>
      </c>
      <c r="C85" s="62" t="s">
        <v>106</v>
      </c>
      <c r="D85" s="71">
        <v>19.850000000000001</v>
      </c>
      <c r="E85" s="72">
        <v>0</v>
      </c>
      <c r="F85" s="72">
        <v>0</v>
      </c>
      <c r="G85" s="72">
        <v>0</v>
      </c>
      <c r="H85" s="62" t="s">
        <v>200</v>
      </c>
    </row>
    <row r="86" spans="1:8" x14ac:dyDescent="0.2">
      <c r="A86" s="73" t="s">
        <v>122</v>
      </c>
      <c r="B86" t="s">
        <v>86</v>
      </c>
      <c r="C86" s="3" t="s">
        <v>106</v>
      </c>
      <c r="D86" s="74">
        <v>0.81666666666666665</v>
      </c>
      <c r="E86" s="75">
        <v>0</v>
      </c>
      <c r="F86" s="75">
        <v>0</v>
      </c>
      <c r="G86" s="75">
        <v>0</v>
      </c>
      <c r="H86" s="3" t="s">
        <v>200</v>
      </c>
    </row>
    <row r="87" spans="1:8" x14ac:dyDescent="0.2">
      <c r="A87" s="61" t="s">
        <v>175</v>
      </c>
      <c r="B87" s="39" t="s">
        <v>86</v>
      </c>
      <c r="C87" s="62" t="s">
        <v>106</v>
      </c>
      <c r="D87" s="71">
        <v>2.1166666666666667</v>
      </c>
      <c r="E87" s="72">
        <v>0</v>
      </c>
      <c r="F87" s="72">
        <v>0</v>
      </c>
      <c r="G87" s="72">
        <v>0</v>
      </c>
      <c r="H87" s="62" t="s">
        <v>200</v>
      </c>
    </row>
    <row r="88" spans="1:8" x14ac:dyDescent="0.2">
      <c r="A88" s="73" t="s">
        <v>3</v>
      </c>
      <c r="B88" t="s">
        <v>86</v>
      </c>
      <c r="C88" s="3" t="s">
        <v>106</v>
      </c>
      <c r="D88" s="74">
        <v>71.016666666666666</v>
      </c>
      <c r="E88" s="75">
        <v>0</v>
      </c>
      <c r="F88" s="75">
        <v>37747</v>
      </c>
      <c r="G88" s="75">
        <v>0</v>
      </c>
      <c r="H88" s="3" t="s">
        <v>200</v>
      </c>
    </row>
    <row r="89" spans="1:8" x14ac:dyDescent="0.2">
      <c r="A89" s="61" t="s">
        <v>154</v>
      </c>
      <c r="B89" s="39" t="s">
        <v>89</v>
      </c>
      <c r="C89" s="62" t="s">
        <v>106</v>
      </c>
      <c r="D89" s="71">
        <v>9.3333333333333321</v>
      </c>
      <c r="E89" s="72">
        <v>0</v>
      </c>
      <c r="F89" s="72">
        <v>8455</v>
      </c>
      <c r="G89" s="72">
        <v>0</v>
      </c>
      <c r="H89" s="62" t="s">
        <v>200</v>
      </c>
    </row>
    <row r="90" spans="1:8" x14ac:dyDescent="0.2">
      <c r="A90" s="73" t="s">
        <v>120</v>
      </c>
      <c r="B90" t="s">
        <v>89</v>
      </c>
      <c r="C90" s="3" t="s">
        <v>106</v>
      </c>
      <c r="D90" s="74">
        <v>176.66666666666663</v>
      </c>
      <c r="E90" s="75">
        <v>0</v>
      </c>
      <c r="F90" s="75">
        <v>73800</v>
      </c>
      <c r="G90" s="75">
        <v>0</v>
      </c>
      <c r="H90" s="3" t="s">
        <v>200</v>
      </c>
    </row>
    <row r="91" spans="1:8" x14ac:dyDescent="0.2">
      <c r="A91" s="61" t="s">
        <v>161</v>
      </c>
      <c r="B91" s="39" t="s">
        <v>89</v>
      </c>
      <c r="C91" s="62" t="s">
        <v>106</v>
      </c>
      <c r="D91" s="71">
        <v>237.8</v>
      </c>
      <c r="E91" s="72">
        <v>0</v>
      </c>
      <c r="F91" s="72">
        <v>91180</v>
      </c>
      <c r="G91" s="72">
        <v>0</v>
      </c>
      <c r="H91" s="62" t="s">
        <v>200</v>
      </c>
    </row>
    <row r="92" spans="1:8" x14ac:dyDescent="0.2">
      <c r="A92" s="73" t="s">
        <v>7</v>
      </c>
      <c r="B92" t="s">
        <v>87</v>
      </c>
      <c r="C92" s="3" t="s">
        <v>106</v>
      </c>
      <c r="D92" s="74">
        <v>14.766666666666666</v>
      </c>
      <c r="E92" s="75">
        <v>0</v>
      </c>
      <c r="F92" s="75">
        <v>14910</v>
      </c>
      <c r="G92" s="75">
        <v>0</v>
      </c>
      <c r="H92" s="3" t="s">
        <v>200</v>
      </c>
    </row>
    <row r="93" spans="1:8" x14ac:dyDescent="0.2">
      <c r="A93" s="61" t="s">
        <v>164</v>
      </c>
      <c r="B93" s="39" t="s">
        <v>87</v>
      </c>
      <c r="C93" s="62" t="s">
        <v>106</v>
      </c>
      <c r="D93" s="71">
        <v>57.583333333333329</v>
      </c>
      <c r="E93" s="72">
        <v>0</v>
      </c>
      <c r="F93" s="72">
        <v>38822</v>
      </c>
      <c r="G93" s="72">
        <v>0</v>
      </c>
      <c r="H93" s="62" t="s">
        <v>200</v>
      </c>
    </row>
    <row r="94" spans="1:8" x14ac:dyDescent="0.2">
      <c r="A94" s="73" t="s">
        <v>30</v>
      </c>
      <c r="B94" t="s">
        <v>87</v>
      </c>
      <c r="C94" s="3" t="s">
        <v>106</v>
      </c>
      <c r="D94" s="74">
        <v>854</v>
      </c>
      <c r="E94" s="75">
        <v>0</v>
      </c>
      <c r="F94" s="75">
        <v>0</v>
      </c>
      <c r="G94" s="75">
        <v>0</v>
      </c>
      <c r="H94" s="3" t="s">
        <v>200</v>
      </c>
    </row>
    <row r="95" spans="1:8" x14ac:dyDescent="0.2">
      <c r="A95" s="61" t="s">
        <v>187</v>
      </c>
      <c r="B95" s="39" t="s">
        <v>87</v>
      </c>
      <c r="C95" s="62" t="s">
        <v>106</v>
      </c>
      <c r="D95" s="71">
        <v>88.833333333333314</v>
      </c>
      <c r="E95" s="72">
        <v>0</v>
      </c>
      <c r="F95" s="72">
        <v>78359</v>
      </c>
      <c r="G95" s="72">
        <v>0</v>
      </c>
      <c r="H95" s="62" t="s">
        <v>200</v>
      </c>
    </row>
    <row r="96" spans="1:8" x14ac:dyDescent="0.2">
      <c r="A96" s="73" t="s">
        <v>6</v>
      </c>
      <c r="B96" t="s">
        <v>87</v>
      </c>
      <c r="C96" s="3" t="s">
        <v>106</v>
      </c>
      <c r="D96" s="74">
        <v>4.7666666666666666</v>
      </c>
      <c r="E96" s="75">
        <v>0</v>
      </c>
      <c r="F96" s="75">
        <v>2100</v>
      </c>
      <c r="G96" s="75">
        <v>0</v>
      </c>
      <c r="H96" s="3" t="s">
        <v>200</v>
      </c>
    </row>
    <row r="97" spans="1:8" x14ac:dyDescent="0.2">
      <c r="A97" s="61" t="s">
        <v>198</v>
      </c>
      <c r="B97" s="39" t="s">
        <v>87</v>
      </c>
      <c r="C97" s="62" t="s">
        <v>106</v>
      </c>
      <c r="D97" s="71">
        <v>40.500000000000007</v>
      </c>
      <c r="E97" s="72">
        <v>0</v>
      </c>
      <c r="F97" s="72">
        <v>0</v>
      </c>
      <c r="G97" s="72">
        <v>0</v>
      </c>
      <c r="H97" s="62" t="s">
        <v>200</v>
      </c>
    </row>
    <row r="98" spans="1:8" x14ac:dyDescent="0.2">
      <c r="A98" s="73" t="s">
        <v>17</v>
      </c>
      <c r="B98" t="s">
        <v>87</v>
      </c>
      <c r="C98" s="3" t="s">
        <v>106</v>
      </c>
      <c r="D98" s="74">
        <v>68.833333333333329</v>
      </c>
      <c r="E98" s="75">
        <v>0</v>
      </c>
      <c r="F98" s="75">
        <v>0</v>
      </c>
      <c r="G98" s="75">
        <v>0</v>
      </c>
      <c r="H98" s="3" t="s">
        <v>200</v>
      </c>
    </row>
    <row r="99" spans="1:8" x14ac:dyDescent="0.2">
      <c r="A99" s="61" t="s">
        <v>199</v>
      </c>
      <c r="B99" s="39" t="s">
        <v>87</v>
      </c>
      <c r="C99" s="62" t="s">
        <v>106</v>
      </c>
      <c r="D99" s="71">
        <v>3.2666666666666666</v>
      </c>
      <c r="E99" s="72">
        <v>0</v>
      </c>
      <c r="F99" s="72">
        <v>0</v>
      </c>
      <c r="G99" s="72">
        <v>0</v>
      </c>
      <c r="H99" s="62" t="s">
        <v>200</v>
      </c>
    </row>
    <row r="100" spans="1:8" x14ac:dyDescent="0.2">
      <c r="A100" s="73" t="s">
        <v>28</v>
      </c>
      <c r="B100" t="s">
        <v>87</v>
      </c>
      <c r="C100" s="3" t="s">
        <v>106</v>
      </c>
      <c r="D100" s="74">
        <v>15.366666666666667</v>
      </c>
      <c r="E100" s="75">
        <v>0</v>
      </c>
      <c r="F100" s="75">
        <v>0</v>
      </c>
      <c r="G100" s="75">
        <v>0</v>
      </c>
      <c r="H100" s="3" t="s">
        <v>200</v>
      </c>
    </row>
    <row r="101" spans="1:8" x14ac:dyDescent="0.2">
      <c r="A101" s="61" t="s">
        <v>191</v>
      </c>
      <c r="B101" s="39" t="s">
        <v>87</v>
      </c>
      <c r="C101" s="62" t="s">
        <v>106</v>
      </c>
      <c r="D101" s="71">
        <v>41.6</v>
      </c>
      <c r="E101" s="72">
        <v>0</v>
      </c>
      <c r="F101" s="72">
        <v>0</v>
      </c>
      <c r="G101" s="72">
        <v>0</v>
      </c>
      <c r="H101" s="62" t="s">
        <v>200</v>
      </c>
    </row>
    <row r="102" spans="1:8" x14ac:dyDescent="0.2">
      <c r="A102" s="73" t="s">
        <v>146</v>
      </c>
      <c r="B102" t="s">
        <v>87</v>
      </c>
      <c r="C102" s="3" t="s">
        <v>106</v>
      </c>
      <c r="D102" s="74">
        <v>58.93333333333333</v>
      </c>
      <c r="E102" s="75">
        <v>0</v>
      </c>
      <c r="F102" s="75">
        <v>0</v>
      </c>
      <c r="G102" s="75">
        <v>0</v>
      </c>
      <c r="H102" s="3" t="s">
        <v>200</v>
      </c>
    </row>
    <row r="103" spans="1:8" x14ac:dyDescent="0.2">
      <c r="A103" s="61" t="s">
        <v>119</v>
      </c>
      <c r="B103" s="39" t="s">
        <v>87</v>
      </c>
      <c r="C103" s="62" t="s">
        <v>106</v>
      </c>
      <c r="D103" s="71">
        <v>24</v>
      </c>
      <c r="E103" s="72">
        <v>0</v>
      </c>
      <c r="F103" s="72">
        <v>0</v>
      </c>
      <c r="G103" s="72">
        <v>0</v>
      </c>
      <c r="H103" s="62" t="s">
        <v>200</v>
      </c>
    </row>
    <row r="104" spans="1:8" x14ac:dyDescent="0.2">
      <c r="A104" s="73" t="s">
        <v>125</v>
      </c>
      <c r="B104" t="s">
        <v>87</v>
      </c>
      <c r="C104" s="3" t="s">
        <v>106</v>
      </c>
      <c r="D104" s="74">
        <v>2.8666666666666667</v>
      </c>
      <c r="E104" s="75">
        <v>0</v>
      </c>
      <c r="F104" s="75">
        <v>0</v>
      </c>
      <c r="G104" s="75">
        <v>0</v>
      </c>
      <c r="H104" s="3" t="s">
        <v>200</v>
      </c>
    </row>
    <row r="105" spans="1:8" x14ac:dyDescent="0.2">
      <c r="A105" s="61" t="s">
        <v>18</v>
      </c>
      <c r="B105" s="39" t="s">
        <v>87</v>
      </c>
      <c r="C105" s="62" t="s">
        <v>106</v>
      </c>
      <c r="D105" s="71">
        <v>124.1666666666666</v>
      </c>
      <c r="E105" s="72">
        <v>0</v>
      </c>
      <c r="F105" s="72">
        <v>0</v>
      </c>
      <c r="G105" s="72">
        <v>0</v>
      </c>
      <c r="H105" s="62" t="s">
        <v>200</v>
      </c>
    </row>
    <row r="106" spans="1:8" x14ac:dyDescent="0.2">
      <c r="A106" s="73" t="s">
        <v>166</v>
      </c>
      <c r="B106" t="s">
        <v>90</v>
      </c>
      <c r="C106" s="3" t="s">
        <v>106</v>
      </c>
      <c r="D106" s="74">
        <v>4.833333333333333</v>
      </c>
      <c r="E106" s="75">
        <v>0</v>
      </c>
      <c r="F106" s="75">
        <v>6284</v>
      </c>
      <c r="G106" s="75">
        <v>0</v>
      </c>
      <c r="H106" s="3" t="s">
        <v>200</v>
      </c>
    </row>
    <row r="107" spans="1:8" x14ac:dyDescent="0.2">
      <c r="A107" s="61" t="s">
        <v>193</v>
      </c>
      <c r="B107" s="39" t="s">
        <v>90</v>
      </c>
      <c r="C107" s="62" t="s">
        <v>106</v>
      </c>
      <c r="D107" s="71">
        <v>9.4333333333333336</v>
      </c>
      <c r="E107" s="72">
        <v>0</v>
      </c>
      <c r="F107" s="72">
        <v>0</v>
      </c>
      <c r="G107" s="72">
        <v>0</v>
      </c>
      <c r="H107" s="62" t="s">
        <v>200</v>
      </c>
    </row>
    <row r="108" spans="1:8" x14ac:dyDescent="0.2">
      <c r="A108" s="73" t="s">
        <v>173</v>
      </c>
      <c r="B108" t="s">
        <v>186</v>
      </c>
      <c r="C108" s="3" t="s">
        <v>106</v>
      </c>
      <c r="D108" s="74">
        <v>282.7166666666667</v>
      </c>
      <c r="E108" s="75">
        <v>0</v>
      </c>
      <c r="F108" s="75">
        <v>0</v>
      </c>
      <c r="G108" s="75">
        <v>0</v>
      </c>
      <c r="H108" s="3" t="s">
        <v>200</v>
      </c>
    </row>
    <row r="109" spans="1:8" x14ac:dyDescent="0.2">
      <c r="A109" s="73"/>
      <c r="C109" s="3"/>
      <c r="D109" s="74"/>
      <c r="E109" s="75"/>
      <c r="F109" s="75"/>
      <c r="G109" s="75"/>
      <c r="H109" s="3"/>
    </row>
    <row r="110" spans="1:8" x14ac:dyDescent="0.2">
      <c r="A110" s="7" t="s">
        <v>171</v>
      </c>
    </row>
  </sheetData>
  <phoneticPr fontId="5" type="noConversion"/>
  <pageMargins left="0.75" right="0.75" top="1" bottom="1" header="0" footer="0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Resumen</vt:lpstr>
      <vt:lpstr>VLOSREG</vt:lpstr>
      <vt:lpstr>PAXREG</vt:lpstr>
      <vt:lpstr>CARGREG</vt:lpstr>
      <vt:lpstr>OPREG</vt:lpstr>
      <vt:lpstr>VLOSFLET</vt:lpstr>
      <vt:lpstr>PAXFLET</vt:lpstr>
      <vt:lpstr>CARGFLET</vt:lpstr>
      <vt:lpstr>OPFLET</vt:lpstr>
      <vt:lpstr>CARGFLET!Área_de_impresión</vt:lpstr>
      <vt:lpstr>CARGREG!Área_de_impresión</vt:lpstr>
      <vt:lpstr>OPFLET!Área_de_impresión</vt:lpstr>
      <vt:lpstr>OPREG!Área_de_impresión</vt:lpstr>
      <vt:lpstr>PAXFLET!Área_de_impresión</vt:lpstr>
      <vt:lpstr>PAXREG!Área_de_impresión</vt:lpstr>
      <vt:lpstr>VLOSFLET!Área_de_impresión</vt:lpstr>
      <vt:lpstr>VLOSREG!Área_de_impresión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2021-02-16T03:08:30Z</cp:lastPrinted>
  <dcterms:created xsi:type="dcterms:W3CDTF">2005-04-25T18:34:12Z</dcterms:created>
  <dcterms:modified xsi:type="dcterms:W3CDTF">2024-04-26T00:06:12Z</dcterms:modified>
</cp:coreProperties>
</file>