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liliana.macayo\Documents\B\TARIFAS\Fomatos actualizados rutas\Última versión 04_04_2024\"/>
    </mc:Choice>
  </mc:AlternateContent>
  <xr:revisionPtr revIDLastSave="0" documentId="13_ncr:1_{9AF737CB-42D6-49D6-9A51-37D2F4A1161C}" xr6:coauthVersionLast="47" xr6:coauthVersionMax="47" xr10:uidLastSave="{00000000-0000-0000-0000-000000000000}"/>
  <bookViews>
    <workbookView xWindow="-120" yWindow="-120" windowWidth="29040" windowHeight="15840" xr2:uid="{69DEA88B-A1D3-40C1-B4EE-1EC6F29C4E6C}"/>
  </bookViews>
  <sheets>
    <sheet name="Análisis económico de ruta" sheetId="1" r:id="rId1"/>
  </sheets>
  <definedNames>
    <definedName name="analisissensibilidad">#REF!</definedName>
    <definedName name="_xlnm.Print_Area" localSheetId="0">'Análisis económico de ruta'!$A$1:$D$63</definedName>
    <definedName name="indicadore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0" i="1" l="1"/>
  <c r="D41" i="1"/>
  <c r="C41" i="1"/>
  <c r="D31" i="1"/>
  <c r="C31" i="1"/>
  <c r="C40" i="1"/>
  <c r="D56" i="1"/>
  <c r="C56" i="1"/>
  <c r="D40" i="1"/>
  <c r="C58" i="1" l="1"/>
  <c r="C54" i="1"/>
  <c r="D50" i="1"/>
  <c r="C60" i="1" s="1"/>
  <c r="C61" i="1" s="1"/>
  <c r="D35" i="1"/>
  <c r="C35" i="1"/>
  <c r="D54" i="1"/>
  <c r="C52" i="1" l="1"/>
  <c r="C6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 Odette Urban Viquez</author>
    <author>Manuel Fernando Calderon Herrera</author>
  </authors>
  <commentList>
    <comment ref="C17" authorId="0" shapeId="0" xr:uid="{41D8BA18-F918-4C5D-A104-CA1EBA5D4306}">
      <text>
        <r>
          <rPr>
            <b/>
            <sz val="9"/>
            <color indexed="81"/>
            <rFont val="Tahoma"/>
            <family val="2"/>
          </rPr>
          <t>Ruta en código OACI</t>
        </r>
      </text>
    </comment>
    <comment ref="C18" authorId="0" shapeId="0" xr:uid="{72977D01-4D5E-4E25-AD6E-BE875777B387}">
      <text>
        <r>
          <rPr>
            <b/>
            <sz val="9"/>
            <color indexed="81"/>
            <rFont val="Tahoma"/>
            <family val="2"/>
          </rPr>
          <t>Ruta en código IATA</t>
        </r>
      </text>
    </comment>
    <comment ref="C21" authorId="1" shapeId="0" xr:uid="{3D99D917-8DD5-4932-AAEC-8A8BE5705943}">
      <text>
        <r>
          <rPr>
            <b/>
            <sz val="9"/>
            <color indexed="81"/>
            <rFont val="Tahoma"/>
            <family val="2"/>
          </rPr>
          <t>Enunciar las empresas</t>
        </r>
      </text>
    </comment>
    <comment ref="C22" authorId="1" shapeId="0" xr:uid="{2842A57D-8DE2-4516-82E1-C92991F0014C}">
      <text>
        <r>
          <rPr>
            <b/>
            <sz val="9"/>
            <color indexed="81"/>
            <rFont val="Tahoma"/>
            <family val="2"/>
          </rPr>
          <t>dd/mm/aaaa</t>
        </r>
      </text>
    </comment>
    <comment ref="C23" authorId="1" shapeId="0" xr:uid="{F3A34997-7402-41D8-B0C5-48ECD6532792}">
      <text>
        <r>
          <rPr>
            <b/>
            <sz val="9"/>
            <color indexed="81"/>
            <rFont val="Tahoma"/>
            <family val="2"/>
          </rPr>
          <t>Número de operaciones a la semana de ida y vuelta</t>
        </r>
      </text>
    </comment>
    <comment ref="C25" authorId="0" shapeId="0" xr:uid="{B131530E-50BE-4EF2-9D7F-A1C13639B7C0}">
      <text>
        <r>
          <rPr>
            <b/>
            <sz val="9"/>
            <color indexed="81"/>
            <rFont val="Tahoma"/>
            <family val="2"/>
          </rPr>
          <t>Origen-Destino en código IATA.
P. ej. MEX-CUN</t>
        </r>
      </text>
    </comment>
    <comment ref="D25" authorId="0" shapeId="0" xr:uid="{52AC2B8D-19E1-4C4F-975E-F2ACA4216913}">
      <text>
        <r>
          <rPr>
            <b/>
            <sz val="9"/>
            <color indexed="81"/>
            <rFont val="Tahoma"/>
            <family val="2"/>
          </rPr>
          <t>Regreso en código IATA
P. ej. CUN-MEX</t>
        </r>
      </text>
    </comment>
    <comment ref="B32" authorId="1" shapeId="0" xr:uid="{013BB3E2-0456-460F-AB24-E0CA69D3A6FC}">
      <text>
        <r>
          <rPr>
            <b/>
            <sz val="9"/>
            <color indexed="81"/>
            <rFont val="Tahoma"/>
            <family val="2"/>
          </rPr>
          <t>Tipo de aeronave</t>
        </r>
      </text>
    </comment>
    <comment ref="B44" authorId="1" shapeId="0" xr:uid="{F6960DAF-F8CD-4CFB-BDEE-7F56D7E40E1B}">
      <text>
        <r>
          <rPr>
            <b/>
            <sz val="9"/>
            <color indexed="81"/>
            <rFont val="Tahoma"/>
            <family val="2"/>
          </rPr>
          <t>En litros</t>
        </r>
      </text>
    </comment>
  </commentList>
</comments>
</file>

<file path=xl/sharedStrings.xml><?xml version="1.0" encoding="utf-8"?>
<sst xmlns="http://schemas.openxmlformats.org/spreadsheetml/2006/main" count="44" uniqueCount="44">
  <si>
    <t>AGENCIA FEDERAL DE AVIACIÓN CIVIL</t>
  </si>
  <si>
    <t>Indicar la denominación de la moneda en la que se realizaron los cálculos (USD o MXN).</t>
  </si>
  <si>
    <t>En USD expresar el tipo de cambio utilizado.</t>
  </si>
  <si>
    <t>Razón social del concesionario</t>
  </si>
  <si>
    <t>Fecha de solicitud</t>
  </si>
  <si>
    <t>Fecha de inicio de operaciones propuesta</t>
  </si>
  <si>
    <t>Distancia ortodrómica (en millas náuticas)</t>
  </si>
  <si>
    <t>Distancia en kilómetros</t>
  </si>
  <si>
    <t>Tiempo efectivo de vuelo</t>
  </si>
  <si>
    <t>Tiempo calzo-calzo</t>
  </si>
  <si>
    <t>Equipo a utilizar</t>
  </si>
  <si>
    <t>Combustible</t>
  </si>
  <si>
    <t>SENEAM</t>
  </si>
  <si>
    <t>Cargos aeroportuarios</t>
  </si>
  <si>
    <t>Servicios de apoyo en tierra</t>
  </si>
  <si>
    <t>Sueldos a personal de cabina</t>
  </si>
  <si>
    <t>Otros costos</t>
  </si>
  <si>
    <t>DIRECCIÓN DE TARIFAS</t>
  </si>
  <si>
    <t>Frecuencia semanal</t>
  </si>
  <si>
    <t>1.  Ruta solicitada</t>
  </si>
  <si>
    <t>2. Competencia</t>
  </si>
  <si>
    <t>3. Características técnicas por segmento</t>
  </si>
  <si>
    <t>4.  Operación por segmento</t>
  </si>
  <si>
    <t>Líneas aéreas que operan actualmente la ruta solicitada</t>
  </si>
  <si>
    <t>5.  Análisis económico</t>
  </si>
  <si>
    <t>Ingresos totales anuales estimados</t>
  </si>
  <si>
    <t>Sueldos a personal de escala</t>
  </si>
  <si>
    <t>Consumo de combustible en litros</t>
  </si>
  <si>
    <t>6. Utilidad operativa estimada</t>
  </si>
  <si>
    <t>Costos por operación individual</t>
  </si>
  <si>
    <t>Ingresos por operación individual</t>
  </si>
  <si>
    <t>8. Factor de ocupación anual</t>
  </si>
  <si>
    <t xml:space="preserve">9. Ingresos anuales </t>
  </si>
  <si>
    <t xml:space="preserve">10. Costos directos fijos y variables anuales </t>
  </si>
  <si>
    <t>11. Margen de rentabilidad operativa</t>
  </si>
  <si>
    <t>Proporción de costos de combustible en los costos totales</t>
  </si>
  <si>
    <t>Formato de estudio técnico-operativo para la autorización de rutas adicionales para concesionarias de transporte</t>
  </si>
  <si>
    <t>aéreo regular nacional de carga</t>
  </si>
  <si>
    <t>Capacidad de carga en toneladas</t>
  </si>
  <si>
    <t>7. Estimación de toneladas transportada en un año</t>
  </si>
  <si>
    <t>Tarifa neta aproximada por kilogramo</t>
  </si>
  <si>
    <t xml:space="preserve">Toneladas transportadas </t>
  </si>
  <si>
    <t>Conversión a kilogramos transportados</t>
  </si>
  <si>
    <t>Costos totales anuales estimados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</si>
</sst>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0.0000"/>
    <numFmt numFmtId="165" formatCode="0.0%"/>
    <numFmt numFmtId="166" formatCode="&quot;$&quot;#,##0.00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b/>
      <sz val="9"/>
      <name val="Montserrat"/>
    </font>
    <font>
      <b/>
      <i/>
      <sz val="9"/>
      <color theme="0"/>
      <name val="Montserrat"/>
    </font>
    <font>
      <b/>
      <sz val="9"/>
      <color theme="0"/>
      <name val="Montserrat"/>
    </font>
    <font>
      <sz val="9"/>
      <name val="Montserrat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i/>
      <sz val="9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6" fillId="3" borderId="9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20" fontId="7" fillId="0" borderId="2" xfId="0" applyNumberFormat="1" applyFont="1" applyBorder="1" applyAlignment="1" applyProtection="1">
      <alignment horizontal="center"/>
      <protection locked="0"/>
    </xf>
    <xf numFmtId="44" fontId="7" fillId="0" borderId="2" xfId="2" applyFont="1" applyBorder="1" applyProtection="1">
      <protection locked="0"/>
    </xf>
    <xf numFmtId="44" fontId="7" fillId="0" borderId="2" xfId="2" applyFont="1" applyBorder="1" applyAlignment="1" applyProtection="1">
      <alignment horizontal="center"/>
      <protection locked="0"/>
    </xf>
    <xf numFmtId="44" fontId="4" fillId="0" borderId="2" xfId="2" applyFont="1" applyBorder="1" applyProtection="1"/>
    <xf numFmtId="44" fontId="4" fillId="0" borderId="2" xfId="2" applyFont="1" applyBorder="1" applyAlignment="1" applyProtection="1">
      <alignment horizontal="center"/>
    </xf>
    <xf numFmtId="4" fontId="7" fillId="0" borderId="2" xfId="2" applyNumberFormat="1" applyFont="1" applyBorder="1" applyProtection="1">
      <protection locked="0"/>
    </xf>
    <xf numFmtId="4" fontId="7" fillId="0" borderId="2" xfId="0" applyNumberFormat="1" applyFont="1" applyBorder="1" applyProtection="1">
      <protection locked="0"/>
    </xf>
    <xf numFmtId="4" fontId="7" fillId="0" borderId="2" xfId="0" applyNumberFormat="1" applyFont="1" applyBorder="1" applyAlignment="1" applyProtection="1">
      <alignment horizontal="center"/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vertic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1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3" borderId="2" xfId="0" applyFont="1" applyFill="1" applyBorder="1" applyAlignment="1">
      <alignment horizontal="center"/>
    </xf>
    <xf numFmtId="167" fontId="3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center"/>
    </xf>
    <xf numFmtId="1" fontId="4" fillId="0" borderId="2" xfId="0" applyNumberFormat="1" applyFont="1" applyBorder="1" applyAlignment="1">
      <alignment vertical="top"/>
    </xf>
    <xf numFmtId="164" fontId="6" fillId="2" borderId="0" xfId="0" applyNumberFormat="1" applyFont="1" applyFill="1" applyAlignment="1">
      <alignment horizontal="left" vertical="top"/>
    </xf>
    <xf numFmtId="164" fontId="4" fillId="2" borderId="0" xfId="0" applyNumberFormat="1" applyFont="1" applyFill="1" applyAlignment="1">
      <alignment vertical="top"/>
    </xf>
    <xf numFmtId="10" fontId="4" fillId="0" borderId="2" xfId="1" applyNumberFormat="1" applyFont="1" applyBorder="1" applyAlignment="1" applyProtection="1">
      <alignment vertical="top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2" fillId="2" borderId="0" xfId="0" applyFont="1" applyFill="1"/>
    <xf numFmtId="0" fontId="7" fillId="0" borderId="2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0" xfId="0" applyFont="1"/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top"/>
    </xf>
    <xf numFmtId="164" fontId="6" fillId="3" borderId="4" xfId="0" applyNumberFormat="1" applyFont="1" applyFill="1" applyBorder="1" applyAlignment="1">
      <alignment horizontal="left" vertical="top"/>
    </xf>
    <xf numFmtId="0" fontId="7" fillId="2" borderId="10" xfId="0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4" fillId="2" borderId="3" xfId="1" applyNumberFormat="1" applyFont="1" applyFill="1" applyBorder="1" applyAlignment="1" applyProtection="1">
      <alignment horizontal="center"/>
    </xf>
    <xf numFmtId="165" fontId="4" fillId="2" borderId="4" xfId="1" applyNumberFormat="1" applyFont="1" applyFill="1" applyBorder="1" applyAlignment="1" applyProtection="1">
      <alignment horizontal="center"/>
    </xf>
    <xf numFmtId="10" fontId="7" fillId="0" borderId="3" xfId="1" applyNumberFormat="1" applyFont="1" applyFill="1" applyBorder="1" applyAlignment="1" applyProtection="1">
      <alignment horizontal="center"/>
    </xf>
    <xf numFmtId="10" fontId="7" fillId="0" borderId="4" xfId="1" applyNumberFormat="1" applyFont="1" applyFill="1" applyBorder="1" applyAlignment="1" applyProtection="1">
      <alignment horizontal="center"/>
    </xf>
    <xf numFmtId="0" fontId="6" fillId="3" borderId="2" xfId="0" applyFont="1" applyFill="1" applyBorder="1" applyAlignment="1">
      <alignment horizontal="center" vertical="center"/>
    </xf>
    <xf numFmtId="44" fontId="4" fillId="0" borderId="2" xfId="2" applyFont="1" applyFill="1" applyBorder="1" applyAlignment="1" applyProtection="1">
      <alignment horizont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center"/>
    </xf>
    <xf numFmtId="17" fontId="7" fillId="0" borderId="2" xfId="0" applyNumberFormat="1" applyFont="1" applyBorder="1" applyAlignment="1" applyProtection="1">
      <alignment horizontal="center"/>
      <protection locked="0"/>
    </xf>
    <xf numFmtId="3" fontId="7" fillId="0" borderId="2" xfId="0" applyNumberFormat="1" applyFont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2">
    <dxf>
      <font>
        <color theme="1" tint="0.34998626667073579"/>
      </font>
    </dxf>
    <dxf>
      <font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1024304</xdr:colOff>
      <xdr:row>3</xdr:row>
      <xdr:rowOff>10481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344745-9860-44EA-B83C-261E53365E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92" r="21380" b="88105"/>
        <a:stretch/>
      </xdr:blipFill>
      <xdr:spPr bwMode="auto">
        <a:xfrm>
          <a:off x="0" y="0"/>
          <a:ext cx="6110654" cy="5248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MX">
  <a:themeElements>
    <a:clrScheme name="GMX">
      <a:dk1>
        <a:sysClr val="windowText" lastClr="000000"/>
      </a:dk1>
      <a:lt1>
        <a:sysClr val="window" lastClr="FFFFFF"/>
      </a:lt1>
      <a:dk2>
        <a:srgbClr val="621132"/>
      </a:dk2>
      <a:lt2>
        <a:srgbClr val="FFFFFF"/>
      </a:lt2>
      <a:accent1>
        <a:srgbClr val="9D2449"/>
      </a:accent1>
      <a:accent2>
        <a:srgbClr val="D4C19C"/>
      </a:accent2>
      <a:accent3>
        <a:srgbClr val="285C4D"/>
      </a:accent3>
      <a:accent4>
        <a:srgbClr val="56242A"/>
      </a:accent4>
      <a:accent5>
        <a:srgbClr val="B38E5D"/>
      </a:accent5>
      <a:accent6>
        <a:srgbClr val="13322B"/>
      </a:accent6>
      <a:hlink>
        <a:srgbClr val="13322B"/>
      </a:hlink>
      <a:folHlink>
        <a:srgbClr val="B38E5D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711FB-C3E2-4BD1-8ACA-40E8CB368C65}">
  <dimension ref="A5:N63"/>
  <sheetViews>
    <sheetView tabSelected="1" view="pageBreakPreview" topLeftCell="A4" zoomScaleNormal="100" zoomScaleSheetLayoutView="100" workbookViewId="0">
      <selection activeCell="C12" sqref="C12:D12"/>
    </sheetView>
  </sheetViews>
  <sheetFormatPr baseColWidth="10" defaultColWidth="11.42578125" defaultRowHeight="13.5" x14ac:dyDescent="0.25"/>
  <cols>
    <col min="1" max="1" width="6.42578125" style="11" customWidth="1"/>
    <col min="2" max="2" width="69.85546875" style="11" bestFit="1" customWidth="1"/>
    <col min="3" max="3" width="20.140625" style="11" bestFit="1" customWidth="1"/>
    <col min="4" max="4" width="19.5703125" style="11" bestFit="1" customWidth="1"/>
    <col min="5" max="16384" width="11.42578125" style="11"/>
  </cols>
  <sheetData>
    <row r="5" spans="1:4" x14ac:dyDescent="0.25">
      <c r="A5" s="55" t="s">
        <v>0</v>
      </c>
      <c r="B5" s="55"/>
      <c r="C5" s="55"/>
      <c r="D5" s="55"/>
    </row>
    <row r="6" spans="1:4" x14ac:dyDescent="0.25">
      <c r="A6" s="55" t="s">
        <v>17</v>
      </c>
      <c r="B6" s="55"/>
      <c r="C6" s="55"/>
      <c r="D6" s="55"/>
    </row>
    <row r="8" spans="1:4" x14ac:dyDescent="0.25">
      <c r="A8" s="12" t="s">
        <v>36</v>
      </c>
    </row>
    <row r="9" spans="1:4" x14ac:dyDescent="0.25">
      <c r="A9" s="12" t="s">
        <v>37</v>
      </c>
    </row>
    <row r="11" spans="1:4" ht="13.5" customHeight="1" x14ac:dyDescent="0.25">
      <c r="A11" s="58" t="s">
        <v>1</v>
      </c>
      <c r="B11" s="58"/>
      <c r="C11" s="69"/>
      <c r="D11" s="70"/>
    </row>
    <row r="12" spans="1:4" ht="13.5" customHeight="1" x14ac:dyDescent="0.25">
      <c r="A12" s="58" t="s">
        <v>2</v>
      </c>
      <c r="B12" s="58"/>
      <c r="C12" s="69"/>
      <c r="D12" s="70"/>
    </row>
    <row r="14" spans="1:4" ht="15" customHeight="1" x14ac:dyDescent="0.25">
      <c r="A14" s="54" t="s">
        <v>3</v>
      </c>
      <c r="B14" s="54"/>
      <c r="C14" s="65" t="s">
        <v>4</v>
      </c>
      <c r="D14" s="65"/>
    </row>
    <row r="15" spans="1:4" ht="15" customHeight="1" x14ac:dyDescent="0.25">
      <c r="A15" s="66"/>
      <c r="B15" s="66"/>
      <c r="C15" s="65"/>
      <c r="D15" s="65"/>
    </row>
    <row r="16" spans="1:4" x14ac:dyDescent="0.25">
      <c r="A16" s="59"/>
      <c r="B16" s="59"/>
      <c r="C16" s="41"/>
      <c r="D16" s="41"/>
    </row>
    <row r="17" spans="1:4" x14ac:dyDescent="0.25">
      <c r="A17" s="50" t="s">
        <v>19</v>
      </c>
      <c r="B17" s="51"/>
      <c r="C17" s="60"/>
      <c r="D17" s="60"/>
    </row>
    <row r="18" spans="1:4" x14ac:dyDescent="0.25">
      <c r="A18" s="52"/>
      <c r="B18" s="53"/>
      <c r="C18" s="61"/>
      <c r="D18" s="61"/>
    </row>
    <row r="19" spans="1:4" x14ac:dyDescent="0.25">
      <c r="A19" s="12"/>
      <c r="B19" s="12"/>
      <c r="C19" s="13"/>
      <c r="D19" s="13"/>
    </row>
    <row r="20" spans="1:4" x14ac:dyDescent="0.25">
      <c r="A20" s="54" t="s">
        <v>20</v>
      </c>
      <c r="B20" s="54"/>
      <c r="C20" s="54"/>
      <c r="D20" s="54"/>
    </row>
    <row r="21" spans="1:4" x14ac:dyDescent="0.25">
      <c r="A21" s="14">
        <v>2.1</v>
      </c>
      <c r="B21" s="15" t="s">
        <v>23</v>
      </c>
      <c r="C21" s="62"/>
      <c r="D21" s="62"/>
    </row>
    <row r="22" spans="1:4" x14ac:dyDescent="0.25">
      <c r="A22" s="14">
        <v>2.2000000000000002</v>
      </c>
      <c r="B22" s="15" t="s">
        <v>5</v>
      </c>
      <c r="C22" s="56"/>
      <c r="D22" s="56"/>
    </row>
    <row r="23" spans="1:4" x14ac:dyDescent="0.25">
      <c r="A23" s="14">
        <v>2.2999999999999998</v>
      </c>
      <c r="B23" s="15" t="s">
        <v>18</v>
      </c>
      <c r="C23" s="57"/>
      <c r="D23" s="57"/>
    </row>
    <row r="24" spans="1:4" x14ac:dyDescent="0.25">
      <c r="A24" s="16"/>
      <c r="B24" s="17"/>
      <c r="C24" s="18"/>
      <c r="D24" s="18"/>
    </row>
    <row r="25" spans="1:4" x14ac:dyDescent="0.25">
      <c r="A25" s="63" t="s">
        <v>21</v>
      </c>
      <c r="B25" s="64"/>
      <c r="C25" s="1"/>
      <c r="D25" s="1"/>
    </row>
    <row r="26" spans="1:4" x14ac:dyDescent="0.25">
      <c r="A26" s="14">
        <v>3.1</v>
      </c>
      <c r="B26" s="15" t="s">
        <v>6</v>
      </c>
      <c r="C26" s="10"/>
      <c r="D26" s="10"/>
    </row>
    <row r="27" spans="1:4" x14ac:dyDescent="0.25">
      <c r="A27" s="14">
        <v>3.2</v>
      </c>
      <c r="B27" s="15" t="s">
        <v>7</v>
      </c>
      <c r="C27" s="10"/>
      <c r="D27" s="10"/>
    </row>
    <row r="28" spans="1:4" x14ac:dyDescent="0.25">
      <c r="A28" s="14">
        <v>3.3</v>
      </c>
      <c r="B28" s="15" t="s">
        <v>8</v>
      </c>
      <c r="C28" s="3"/>
      <c r="D28" s="3"/>
    </row>
    <row r="29" spans="1:4" x14ac:dyDescent="0.25">
      <c r="A29" s="14">
        <v>3.4</v>
      </c>
      <c r="B29" s="15" t="s">
        <v>9</v>
      </c>
      <c r="C29" s="3"/>
      <c r="D29" s="3"/>
    </row>
    <row r="30" spans="1:4" x14ac:dyDescent="0.25">
      <c r="A30" s="16"/>
      <c r="B30" s="17"/>
      <c r="C30" s="19"/>
      <c r="D30" s="19"/>
    </row>
    <row r="31" spans="1:4" x14ac:dyDescent="0.25">
      <c r="A31" s="67" t="s">
        <v>22</v>
      </c>
      <c r="B31" s="68"/>
      <c r="C31" s="20">
        <f>C25</f>
        <v>0</v>
      </c>
      <c r="D31" s="20">
        <f>D25</f>
        <v>0</v>
      </c>
    </row>
    <row r="32" spans="1:4" x14ac:dyDescent="0.25">
      <c r="A32" s="14">
        <v>4.0999999999999996</v>
      </c>
      <c r="B32" s="15" t="s">
        <v>10</v>
      </c>
      <c r="C32" s="2"/>
      <c r="D32" s="2"/>
    </row>
    <row r="33" spans="1:4" x14ac:dyDescent="0.25">
      <c r="A33" s="14">
        <v>4.2</v>
      </c>
      <c r="B33" s="15" t="s">
        <v>38</v>
      </c>
      <c r="C33" s="10"/>
      <c r="D33" s="10"/>
    </row>
    <row r="34" spans="1:4" x14ac:dyDescent="0.25">
      <c r="A34" s="16"/>
      <c r="B34" s="17"/>
      <c r="C34" s="19"/>
      <c r="D34" s="19"/>
    </row>
    <row r="35" spans="1:4" x14ac:dyDescent="0.25">
      <c r="A35" s="67" t="s">
        <v>24</v>
      </c>
      <c r="B35" s="68"/>
      <c r="C35" s="48">
        <f>C25</f>
        <v>0</v>
      </c>
      <c r="D35" s="48">
        <f>D25</f>
        <v>0</v>
      </c>
    </row>
    <row r="36" spans="1:4" x14ac:dyDescent="0.25">
      <c r="A36" s="54" t="s">
        <v>30</v>
      </c>
      <c r="B36" s="54"/>
      <c r="C36" s="48"/>
      <c r="D36" s="48"/>
    </row>
    <row r="37" spans="1:4" x14ac:dyDescent="0.25">
      <c r="A37" s="14">
        <v>5.0999999999999996</v>
      </c>
      <c r="B37" s="15" t="s">
        <v>41</v>
      </c>
      <c r="C37" s="9"/>
      <c r="D37" s="9"/>
    </row>
    <row r="38" spans="1:4" x14ac:dyDescent="0.25">
      <c r="A38" s="14">
        <v>5.2</v>
      </c>
      <c r="B38" s="15" t="s">
        <v>42</v>
      </c>
      <c r="C38" s="9"/>
      <c r="D38" s="9"/>
    </row>
    <row r="39" spans="1:4" x14ac:dyDescent="0.25">
      <c r="A39" s="14">
        <v>5.2</v>
      </c>
      <c r="B39" s="15" t="s">
        <v>40</v>
      </c>
      <c r="C39" s="4"/>
      <c r="D39" s="4"/>
    </row>
    <row r="40" spans="1:4" x14ac:dyDescent="0.25">
      <c r="A40" s="21">
        <v>5.4</v>
      </c>
      <c r="B40" s="22" t="s">
        <v>25</v>
      </c>
      <c r="C40" s="6">
        <f>C38*C39*C23*52</f>
        <v>0</v>
      </c>
      <c r="D40" s="6">
        <f>D38*D39*C23*52</f>
        <v>0</v>
      </c>
    </row>
    <row r="41" spans="1:4" x14ac:dyDescent="0.25">
      <c r="A41" s="54" t="s">
        <v>29</v>
      </c>
      <c r="B41" s="54"/>
      <c r="C41" s="20">
        <f>C25</f>
        <v>0</v>
      </c>
      <c r="D41" s="20">
        <f>D25</f>
        <v>0</v>
      </c>
    </row>
    <row r="42" spans="1:4" x14ac:dyDescent="0.25">
      <c r="A42" s="14">
        <v>5.15</v>
      </c>
      <c r="B42" s="15" t="s">
        <v>15</v>
      </c>
      <c r="C42" s="4"/>
      <c r="D42" s="4"/>
    </row>
    <row r="43" spans="1:4" x14ac:dyDescent="0.25">
      <c r="A43" s="14">
        <v>5.16</v>
      </c>
      <c r="B43" s="15" t="s">
        <v>26</v>
      </c>
      <c r="C43" s="4"/>
      <c r="D43" s="4"/>
    </row>
    <row r="44" spans="1:4" x14ac:dyDescent="0.25">
      <c r="A44" s="23">
        <v>5.17</v>
      </c>
      <c r="B44" s="15" t="s">
        <v>27</v>
      </c>
      <c r="C44" s="8"/>
      <c r="D44" s="8"/>
    </row>
    <row r="45" spans="1:4" x14ac:dyDescent="0.25">
      <c r="A45" s="14">
        <v>5.18</v>
      </c>
      <c r="B45" s="15" t="s">
        <v>11</v>
      </c>
      <c r="C45" s="5"/>
      <c r="D45" s="5"/>
    </row>
    <row r="46" spans="1:4" x14ac:dyDescent="0.25">
      <c r="A46" s="14">
        <v>5.21</v>
      </c>
      <c r="B46" s="15" t="s">
        <v>12</v>
      </c>
      <c r="C46" s="5"/>
      <c r="D46" s="5"/>
    </row>
    <row r="47" spans="1:4" x14ac:dyDescent="0.25">
      <c r="A47" s="14">
        <v>5.22</v>
      </c>
      <c r="B47" s="15" t="s">
        <v>13</v>
      </c>
      <c r="C47" s="5"/>
      <c r="D47" s="5"/>
    </row>
    <row r="48" spans="1:4" x14ac:dyDescent="0.25">
      <c r="A48" s="14">
        <v>5.23</v>
      </c>
      <c r="B48" s="15" t="s">
        <v>14</v>
      </c>
      <c r="C48" s="5"/>
      <c r="D48" s="5"/>
    </row>
    <row r="49" spans="1:14" x14ac:dyDescent="0.25">
      <c r="A49" s="14">
        <v>5.24</v>
      </c>
      <c r="B49" s="15" t="s">
        <v>16</v>
      </c>
      <c r="C49" s="5"/>
      <c r="D49" s="5"/>
    </row>
    <row r="50" spans="1:14" x14ac:dyDescent="0.25">
      <c r="A50" s="24">
        <v>5.25</v>
      </c>
      <c r="B50" s="22" t="s">
        <v>43</v>
      </c>
      <c r="C50" s="7">
        <f>(SUM(C42:C43)+SUM(C45:C49))*C23*52</f>
        <v>0</v>
      </c>
      <c r="D50" s="7">
        <f>(SUM(D42:D43)+SUM(D45:D49))*C23*52</f>
        <v>0</v>
      </c>
    </row>
    <row r="51" spans="1:14" x14ac:dyDescent="0.25">
      <c r="A51" s="25"/>
      <c r="B51" s="17"/>
      <c r="C51" s="26"/>
      <c r="D51" s="26"/>
    </row>
    <row r="52" spans="1:14" x14ac:dyDescent="0.25">
      <c r="A52" s="54" t="s">
        <v>28</v>
      </c>
      <c r="B52" s="54"/>
      <c r="C52" s="49">
        <f>SUM(C40:D40)-SUM(C50:D50)</f>
        <v>0</v>
      </c>
      <c r="D52" s="49"/>
    </row>
    <row r="53" spans="1:14" x14ac:dyDescent="0.25">
      <c r="A53" s="16"/>
      <c r="B53" s="17"/>
    </row>
    <row r="54" spans="1:14" x14ac:dyDescent="0.25">
      <c r="A54" s="39" t="s">
        <v>39</v>
      </c>
      <c r="B54" s="40"/>
      <c r="C54" s="27" t="e">
        <f>#REF!*C23*52</f>
        <v>#REF!</v>
      </c>
      <c r="D54" s="27" t="e">
        <f>#REF!*C23*52</f>
        <v>#REF!</v>
      </c>
    </row>
    <row r="55" spans="1:14" x14ac:dyDescent="0.25">
      <c r="A55" s="28"/>
      <c r="B55" s="28"/>
      <c r="C55" s="29"/>
      <c r="D55" s="29"/>
    </row>
    <row r="56" spans="1:14" x14ac:dyDescent="0.25">
      <c r="A56" s="39" t="s">
        <v>31</v>
      </c>
      <c r="B56" s="40"/>
      <c r="C56" s="30" t="e">
        <f>C37/C33</f>
        <v>#DIV/0!</v>
      </c>
      <c r="D56" s="30" t="e">
        <f>D37/D33</f>
        <v>#DIV/0!</v>
      </c>
    </row>
    <row r="57" spans="1:14" x14ac:dyDescent="0.25">
      <c r="A57" s="16"/>
      <c r="B57" s="17"/>
    </row>
    <row r="58" spans="1:14" ht="15" customHeight="1" x14ac:dyDescent="0.25">
      <c r="A58" s="37" t="s">
        <v>32</v>
      </c>
      <c r="B58" s="38"/>
      <c r="C58" s="42">
        <f>SUM(C40:D40)</f>
        <v>0</v>
      </c>
      <c r="D58" s="43"/>
    </row>
    <row r="59" spans="1:14" ht="15" customHeight="1" x14ac:dyDescent="0.25">
      <c r="A59" s="31"/>
      <c r="B59" s="32"/>
      <c r="C59" s="33"/>
      <c r="D59" s="33"/>
    </row>
    <row r="60" spans="1:14" ht="15" customHeight="1" x14ac:dyDescent="0.25">
      <c r="A60" s="37" t="s">
        <v>33</v>
      </c>
      <c r="B60" s="38"/>
      <c r="C60" s="42">
        <f>SUM(C50:D50)</f>
        <v>0</v>
      </c>
      <c r="D60" s="43"/>
    </row>
    <row r="61" spans="1:14" s="36" customFormat="1" ht="15" customHeight="1" x14ac:dyDescent="0.25">
      <c r="A61" s="34">
        <v>10.1</v>
      </c>
      <c r="B61" s="35" t="s">
        <v>35</v>
      </c>
      <c r="C61" s="46" t="e">
        <f>SUM(C45:D45)*C23*52/C60</f>
        <v>#DIV/0!</v>
      </c>
      <c r="D61" s="47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ht="15" customHeight="1" x14ac:dyDescent="0.25">
      <c r="A62" s="31"/>
      <c r="C62" s="33"/>
      <c r="D62" s="33"/>
    </row>
    <row r="63" spans="1:14" ht="15" customHeight="1" x14ac:dyDescent="0.25">
      <c r="A63" s="37" t="s">
        <v>34</v>
      </c>
      <c r="B63" s="38"/>
      <c r="C63" s="44" t="e">
        <f>C52/C58</f>
        <v>#DIV/0!</v>
      </c>
      <c r="D63" s="45"/>
    </row>
  </sheetData>
  <sheetProtection algorithmName="SHA-512" hashValue="h5gPV6/C1Px/IyPYaeROUVVPxNDCWeUo9g9DX5T7OEez1oVXLyrnsvmn6HbwEn6wWnFQv7+N8DT73J+UKWRRUg==" saltValue="66oYFYKutuRioyThn7nu+A==" spinCount="100000" sheet="1" objects="1" scenarios="1"/>
  <protectedRanges>
    <protectedRange sqref="C11:D12" name="Rango2"/>
    <protectedRange sqref="A15" name="Rango1"/>
  </protectedRanges>
  <mergeCells count="37">
    <mergeCell ref="A11:B11"/>
    <mergeCell ref="A12:B12"/>
    <mergeCell ref="C11:D11"/>
    <mergeCell ref="C12:D12"/>
    <mergeCell ref="A14:B14"/>
    <mergeCell ref="A31:B31"/>
    <mergeCell ref="A35:B35"/>
    <mergeCell ref="A54:B54"/>
    <mergeCell ref="A52:B52"/>
    <mergeCell ref="A5:D5"/>
    <mergeCell ref="A6:D6"/>
    <mergeCell ref="A36:B36"/>
    <mergeCell ref="A41:B41"/>
    <mergeCell ref="C22:D22"/>
    <mergeCell ref="C23:D23"/>
    <mergeCell ref="A16:B16"/>
    <mergeCell ref="C17:D17"/>
    <mergeCell ref="C18:D18"/>
    <mergeCell ref="C21:D21"/>
    <mergeCell ref="A25:B25"/>
    <mergeCell ref="C14:D14"/>
    <mergeCell ref="A15:B15"/>
    <mergeCell ref="C15:D15"/>
    <mergeCell ref="A63:B63"/>
    <mergeCell ref="A56:B56"/>
    <mergeCell ref="A58:B58"/>
    <mergeCell ref="A60:B60"/>
    <mergeCell ref="C16:D16"/>
    <mergeCell ref="C58:D58"/>
    <mergeCell ref="C60:D60"/>
    <mergeCell ref="C63:D63"/>
    <mergeCell ref="C61:D61"/>
    <mergeCell ref="D35:D36"/>
    <mergeCell ref="C35:C36"/>
    <mergeCell ref="C52:D52"/>
    <mergeCell ref="A17:B18"/>
    <mergeCell ref="A20:D20"/>
  </mergeCells>
  <phoneticPr fontId="9" type="noConversion"/>
  <conditionalFormatting sqref="C31:D31 C35:D36">
    <cfRule type="cellIs" dxfId="1" priority="3" operator="equal">
      <formula>0</formula>
    </cfRule>
  </conditionalFormatting>
  <conditionalFormatting sqref="C41:D41">
    <cfRule type="cellIs" dxfId="0" priority="1" operator="equal">
      <formula>0</formula>
    </cfRule>
  </conditionalFormatting>
  <pageMargins left="0.7" right="0.7" top="0.75" bottom="0.75" header="0.3" footer="0.3"/>
  <pageSetup scale="6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Análisis económico de ruta</vt:lpstr>
      <vt:lpstr>'Análisis económico de ruta'!Área_de_impresión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 Odette Urbán Víquez</dc:creator>
  <cp:keywords/>
  <dc:description/>
  <cp:lastModifiedBy>Liliana Ariadna Macayo Aquino</cp:lastModifiedBy>
  <cp:revision/>
  <cp:lastPrinted>2023-06-22T15:50:07Z</cp:lastPrinted>
  <dcterms:created xsi:type="dcterms:W3CDTF">2023-01-04T21:04:11Z</dcterms:created>
  <dcterms:modified xsi:type="dcterms:W3CDTF">2024-04-04T19:29:19Z</dcterms:modified>
  <cp:category/>
  <cp:contentStatus/>
</cp:coreProperties>
</file>