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onathan.carranza.i\Documents\Indicadores\MIR\2023\Cierre definitivo\"/>
    </mc:Choice>
  </mc:AlternateContent>
  <bookViews>
    <workbookView xWindow="0" yWindow="0" windowWidth="28800" windowHeight="11700" firstSheet="2" activeTab="2"/>
  </bookViews>
  <sheets>
    <sheet name="Base Índicadores" sheetId="1" state="hidden" r:id="rId1"/>
    <sheet name="TABLAS" sheetId="2" state="hidden" r:id="rId2"/>
    <sheet name="DASHBOARD 1" sheetId="3" r:id="rId3"/>
  </sheets>
  <externalReferences>
    <externalReference r:id="rId4"/>
  </externalReferences>
  <definedNames>
    <definedName name="_xlnm._FilterDatabase" localSheetId="0" hidden="1">'Base Índicadores'!$P$13:$Q$13</definedName>
    <definedName name="SegmentaciónDeDatos_Nombre_Indicador">#N/A</definedName>
  </definedNames>
  <calcPr calcId="162913"/>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1" l="1"/>
  <c r="J19" i="1"/>
  <c r="J15" i="1"/>
  <c r="J14" i="1"/>
  <c r="F25" i="1" l="1"/>
  <c r="F26" i="1"/>
  <c r="F27" i="1"/>
  <c r="F24" i="1"/>
  <c r="F16" i="1"/>
  <c r="F14" i="1"/>
  <c r="G36" i="3" l="1"/>
  <c r="F36" i="3"/>
  <c r="E38" i="3"/>
  <c r="E39" i="3"/>
  <c r="E40" i="3"/>
  <c r="E41" i="3"/>
  <c r="E42" i="3"/>
  <c r="E43" i="3"/>
  <c r="E44" i="3"/>
  <c r="E37" i="3"/>
  <c r="B21" i="3"/>
  <c r="D29" i="3"/>
  <c r="E29" i="3"/>
  <c r="F29" i="3"/>
  <c r="G29" i="3"/>
  <c r="H29" i="3"/>
  <c r="I29" i="3"/>
  <c r="C29" i="3"/>
  <c r="B31" i="3"/>
  <c r="B32" i="3"/>
  <c r="B30" i="3"/>
  <c r="G40" i="3"/>
  <c r="E31" i="3"/>
  <c r="F37" i="3"/>
  <c r="F32" i="3"/>
  <c r="G32" i="3"/>
  <c r="E30" i="3"/>
  <c r="G31" i="3"/>
  <c r="G41" i="3"/>
  <c r="F41" i="3"/>
  <c r="C30" i="3"/>
  <c r="G42" i="3"/>
  <c r="H30" i="3"/>
  <c r="F31" i="3"/>
  <c r="F30" i="3"/>
  <c r="G39" i="3"/>
  <c r="C31" i="3"/>
  <c r="G38" i="3"/>
  <c r="C32" i="3"/>
  <c r="H32" i="3"/>
  <c r="G30" i="3"/>
  <c r="H31" i="3"/>
  <c r="F42" i="3"/>
  <c r="F38" i="3"/>
  <c r="F39" i="3"/>
  <c r="E32" i="3"/>
  <c r="F40" i="3"/>
  <c r="G37" i="3"/>
  <c r="D30" i="3"/>
  <c r="D32" i="3" l="1"/>
  <c r="D31" i="3"/>
</calcChain>
</file>

<file path=xl/sharedStrings.xml><?xml version="1.0" encoding="utf-8"?>
<sst xmlns="http://schemas.openxmlformats.org/spreadsheetml/2006/main" count="184" uniqueCount="87">
  <si>
    <t>Avances Trimestrales</t>
  </si>
  <si>
    <t>Semáforo</t>
  </si>
  <si>
    <t>Justificaciones (En caso de que exista diferencia entre los avances registrados y las metas programadas al periodo, se deberá de explicar las causas y los posibles efectos de dicha variación)</t>
  </si>
  <si>
    <t>AÑO</t>
  </si>
  <si>
    <t>Nombre Indicador</t>
  </si>
  <si>
    <t>Método de Cálculo</t>
  </si>
  <si>
    <t>Sentido del Indicador</t>
  </si>
  <si>
    <t>Periodo</t>
  </si>
  <si>
    <t>Meta Programada</t>
  </si>
  <si>
    <t>Numerador Programado</t>
  </si>
  <si>
    <t>Denominador Programado</t>
  </si>
  <si>
    <t xml:space="preserve">Período </t>
  </si>
  <si>
    <t>Avance Meta</t>
  </si>
  <si>
    <t>Avance Numerador</t>
  </si>
  <si>
    <t>Avance Denominador</t>
  </si>
  <si>
    <t xml:space="preserve"> Cumplimiento</t>
  </si>
  <si>
    <t>Causa</t>
  </si>
  <si>
    <t>Efecto</t>
  </si>
  <si>
    <t>Estado</t>
  </si>
  <si>
    <t>Avance Estado</t>
  </si>
  <si>
    <t>Programado</t>
  </si>
  <si>
    <t>Avance</t>
  </si>
  <si>
    <t>Ascendente</t>
  </si>
  <si>
    <t>1er. Semestre</t>
  </si>
  <si>
    <t>Junio</t>
  </si>
  <si>
    <t>2do. Semestre</t>
  </si>
  <si>
    <t>Diciembre</t>
  </si>
  <si>
    <t>1er. Trimestre</t>
  </si>
  <si>
    <t>Marzo</t>
  </si>
  <si>
    <t>2do. Trimestre</t>
  </si>
  <si>
    <t>3er. Trimestre</t>
  </si>
  <si>
    <t>Septiembre</t>
  </si>
  <si>
    <t>4to. Trimestre</t>
  </si>
  <si>
    <t>Descendente</t>
  </si>
  <si>
    <t>Método de Cálculo:</t>
  </si>
  <si>
    <t>Valores realizados del Indicador:</t>
  </si>
  <si>
    <t>Valores</t>
  </si>
  <si>
    <t>Programado y realizado</t>
  </si>
  <si>
    <t>Etiquetas de fila</t>
  </si>
  <si>
    <t>Total general</t>
  </si>
  <si>
    <t>Numerador</t>
  </si>
  <si>
    <t>Denominador</t>
  </si>
  <si>
    <t>Meta</t>
  </si>
  <si>
    <t>Etiquetas de columna</t>
  </si>
  <si>
    <t>Realizada</t>
  </si>
  <si>
    <t>Programada</t>
  </si>
  <si>
    <t>C4.1 Índice de acciones estratégica para la prevención y fortalecimiento de las actividades de sanidad (OISA)</t>
  </si>
  <si>
    <t>A4.1.5 Porcentaje de participación del personal TEA IICA en las actividades de verificación de la movilización Nacional en los PVIF</t>
  </si>
  <si>
    <t>NA</t>
  </si>
  <si>
    <t>(Sumatoria del número de verificaciones del personal TEA IICA en las actividades de importación comercial y turística al periodo t/ Total de verificaciones en las actividades de importación comercial, turística al periodo t)*100</t>
  </si>
  <si>
    <t>((Suma[(participación del personal TEA en actividades de verificación en materia de movilización nacional * Factor de ponderación) de cada PVIF])/2)*100</t>
  </si>
  <si>
    <t>(Número de marcajes positivos al perido t / total de marcajes al periodo t)*100</t>
  </si>
  <si>
    <t>Año: 2023</t>
  </si>
  <si>
    <t>C4.1 Porcentaje de acciones estratégicas para la prevención y fortalecimiento de las actividades de sanidad (OISA y PVIF)</t>
  </si>
  <si>
    <r>
      <t xml:space="preserve">(((Porcentaje de entradas de moscas del Mediterráneo atendidas en el periodo t )+(Porcentaje de técnicas diagnósticas de plagas y enfermedades, derivadas de la notificación, realizadas en tiempo en el periodo t )+ </t>
    </r>
    <r>
      <rPr>
        <b/>
        <sz val="10"/>
        <color theme="1"/>
        <rFont val="Calibri"/>
        <family val="2"/>
        <scheme val="minor"/>
      </rPr>
      <t>(Porcentaje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t))/3)*100</t>
    </r>
  </si>
  <si>
    <r>
      <t xml:space="preserve">(((Porcentaje de entradas de moscas del Mediterráneo atendidas en el periodo t )+(Porcentaje de técnicas diagnósticas de plagas y enfermedades, derivadas de la notificación, realizadas en tiempo en el periodo t )+ </t>
    </r>
    <r>
      <rPr>
        <b/>
        <sz val="10"/>
        <color theme="1"/>
        <rFont val="Calibri"/>
        <family val="2"/>
        <scheme val="minor"/>
      </rPr>
      <t>(Porcentaje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t))/3)*101</t>
    </r>
    <r>
      <rPr>
        <sz val="11"/>
        <color theme="1"/>
        <rFont val="Calibri"/>
        <family val="2"/>
        <scheme val="minor"/>
      </rPr>
      <t/>
    </r>
  </si>
  <si>
    <t>A4.1.4 Porcentaje de participación del personal Tercero Especialista Autorizado (TEA IICA) en las actividades de verificación en importación comercial y turística en las Oficinas de Inspección de Sanidad Agropecuaria (OISA)</t>
  </si>
  <si>
    <t>DSCPAF/DVPMN</t>
  </si>
  <si>
    <t>DSCPAF</t>
  </si>
  <si>
    <t>DPPISC</t>
  </si>
  <si>
    <t>PPISC-DVPMN</t>
  </si>
  <si>
    <t>DGESC</t>
  </si>
  <si>
    <t>(Varios elementos)</t>
  </si>
  <si>
    <t xml:space="preserve">Los valores del numerador y denominador se encuentran por arriba de los estimados  así como la meta realizada que se encuentra por arriba de la programada debido al incremento de la plantilla TEA en todas las OISA que influye en la cantidad de verificaciones realizadas por este personal con respecto al total de verificciones realizadas en las OISA (TEA y Oficiales). </t>
  </si>
  <si>
    <t>El efecto es positivo derivado que se presenta más participación del personal Tercero Especialista Autorizado (TEA IICA) en las actividades de verificación en importación comercial y turística en las Oficinas de Inspección de Sanidad Agropecuaria (OISA) lo cual fortalece el servicio de inspección que se ofrece a los productores.</t>
  </si>
  <si>
    <t>La meta realizada se encuentra por arriba de la estimada con una diferencia de 11.3 puntos, colocando el indicador en semáforo amarillo (parametro de semaforización umbral amarillo mayor 71.2 a menor o igual a 81.2), esto debido a los siguientes supuestos:
• Incremento en la plantilla operativa:
    o Con respecto al mismo período del 2022 se incrementó la plantilla en un 29.3% (39 ingresos), lo que significa un aumento en participación del personal TEA IICA en las actividades de verificación en materia de movilización nacional;
• Incremento de aforo de vehículos comerciales:
    o Durante el primer trimestre del 2023 se incrementó en 2.6% el tránsito de vehículos comerciales con respecto al 2022, aumentando en 0.11 puntos la participación del personal TEA IICA en este rubro (pasando de 0.51 en 2022 a 0.62 en 2023);
• Incremento de aforo de vehículos turísticos:
    o De forma análoga el aforo de vehículos turísticos tuvo un incremento del 24.8%, impactando el valor de la participación del personal TEA IICA en 0.16 puntos en este rubro (pasando de 0.67 en 2022 a 0.83 en 2023).</t>
  </si>
  <si>
    <t>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t>
  </si>
  <si>
    <t>Se observa que hubo un incremento en las detecciones de los caninos ya que se presenta un retorno a la normalidad de tránsito de pasajeros y mercarcías reguladas tras los efectos de la pandemia (aunque se cuenta con menos caninos en operación)</t>
  </si>
  <si>
    <t>El efecto es positivo ya que los caninos mantienen constante la eficacia en el marcaje.</t>
  </si>
  <si>
    <t>La meta realizada se encuentra por arriba de la estimada, debido a lo siguiente: Incremento del 14.8% (22 ingresos) en la plantilla operativa, con respecto al mismo período del 2022, lo que significa un aumento en participación del personal Tercero Especialista Autorizado (TEA IICA) en las actividades de verificación en materia de movilización nacional; durante este trimestre se incrementó en 2.7% el tránsito de vehículos comerciales con respecto al 2022, aumentando en 0.03 puntos la participación del personal TEA IICA en este rubro (pasando de 0.54 en 2022 a 0.57 en 2023); de forma análoga el aforo de vehículos turísticos tuvo un incremento del 17.6%, impactando el valor de la participación del personal TEA IICA en 0.18 puntos en este rubro (pasando de 0.61 en 2022 a 0.79 en 2023).</t>
  </si>
  <si>
    <t>El efecto es positivo,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t>
  </si>
  <si>
    <t>La meta realizada se encuentra por arriba de la programada, debido al incremento de la plantilla TEA en todas las OISA (numerador) con respecto al total de verificaciones realizadas por TEA y personal Oficial los cuales se enfocan en realizar los actos de autoridad (denominador). Asimismo, ambos valores están por arriba de lo programado debido al incremento del flujo comercial y turístico de los cargamentos y pasajeros.</t>
  </si>
  <si>
    <t xml:space="preserve"> El efecto es positivo toda vez que se presenta más participación del personal Tercero Especialista Autorizado (TEA IICA) en las actividades de verificación en importación comercial y turística en las Oficinas de Inspección de Sanidad Agropecuaria (OISA) lo cual favorece al servicio de inspección que se ofrece  a los productores.</t>
  </si>
  <si>
    <t>Se observa que hubo un incremento en las detecciones de los caninos ya que se presenta un retorno a la normalidad de transito de pasajeros y mercancia regulada tras los efectos de la pandemia (se ingresaron nuevos caninos)</t>
  </si>
  <si>
    <t xml:space="preserve">El efecto es positivo ya que los caninos mantienen constante la eficacia en el marcaje. Se observa una minima baja de eficacia debido a que se incorporaron a la operación nuevas unidades caninas y se encuentran en período de adaptación. </t>
  </si>
  <si>
    <t>Debido al comportamiento de las variables que alimentan al indicador durante el primer semestre</t>
  </si>
  <si>
    <t>Metas Ciclo Presupuestario 2023</t>
  </si>
  <si>
    <t>A4.1.6 Porcentaje de eficacia de las Unidades Caninas en el Programa Operativo Anual 2023 de la DGIF</t>
  </si>
  <si>
    <t>La meta realizada se encuentra por arriba de la estimada 1.99, debido a lo siguiente: Incremento de la actividad TEA IICA en la verificación en materia de movilización nacional de vehículos comerciales con respecto al 2022, siendo esto de 14.4%.</t>
  </si>
  <si>
    <t xml:space="preserve">La meta se cumple y se encuentra 2.24% por arriba de lo programado, debido al incremento de la platilla TEA (denominador) en todas las OISA con respecto al personal Oficial (numerador) los cuales se enfocan en realizar los actos de autoridad. </t>
  </si>
  <si>
    <t>Sin efectos cuantificables toda vez que la variación no se considera significativa</t>
  </si>
  <si>
    <t>En términos relativos la meta realizada está por debajo de lo programado, sin embargo, en términos absolutos, se observa un incremento en las detecciones de los caninos, debido al retorno a la normalidad de tránsito de pasajeros y mercancía regulada tras los efectos de la pandemia (se ingresaron nuevos caninos).</t>
  </si>
  <si>
    <t xml:space="preserve">El efecto es positivo ya que los caninos mantienen constante la eficacia en el marcaje. Se observa una mínima baja de eficacia debido a que se incorporaron a la operación nuevas unidades caninas que se encuentran en período de adaptación y otras se retiran de la operación por eded, o enfermedad que limitan su desarrollo en el trabajo. </t>
  </si>
  <si>
    <t xml:space="preserve">El efecto es positivo ya que los caninos mantienen constante la eficacia en el marcaje. Se observa una mínima baja de eficacia debido a que se incorporaron a la operación nuevas unidades caninas que se encuentran en período de adaptación y otras se retiran de la operación por edad, o enfermedad que limitan su desarrollo en el trabajo. </t>
  </si>
  <si>
    <t>La meta realizada se encuentra por arriba de lo estimado en la programación debido al incremento del 0.17 en la actividad de vehículos turísticos con respecto al 2022 (0.71), siendo en 2023 de 0.88, provocando un aumento en la meta de 6.91% con respecto a lo programado.</t>
  </si>
  <si>
    <t xml:space="preserve">Los valores del numerador y denominador, así como la meta realizada que se encuentra por arriba de la programada debido al incremento de la plantilla del Tercero Especialista Autorizado (TEA) en todas las Oficinas de Inspección de Sanidad Agropecuaria (OISAs) los cuales se enfocan en realizar los actos de autoridad. </t>
  </si>
  <si>
    <t>El efecto es positivo toda vez que la variación favorece al servicio de inspección que se ofrece a los productores.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</si>
</sst>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0;\-0;;@"/>
    <numFmt numFmtId="167" formatCode="0.0%"/>
    <numFmt numFmtId="168" formatCode="0.0000%"/>
  </numFmts>
  <fonts count="24">
    <font>
      <sz val="11"/>
      <color theme="1"/>
      <name val="Calibri"/>
      <family val="2"/>
      <scheme val="minor"/>
    </font>
    <font>
      <sz val="11"/>
      <color theme="1"/>
      <name val="Calibri"/>
      <family val="2"/>
      <scheme val="minor"/>
    </font>
    <font>
      <b/>
      <sz val="16"/>
      <color rgb="FFFFFFFF"/>
      <name val="Montserrat"/>
    </font>
    <font>
      <b/>
      <sz val="10"/>
      <color theme="1"/>
      <name val="Calibri"/>
      <family val="2"/>
      <scheme val="minor"/>
    </font>
    <font>
      <b/>
      <sz val="10"/>
      <color theme="1"/>
      <name val="Arial Unicode MS"/>
      <family val="2"/>
    </font>
    <font>
      <sz val="10"/>
      <color theme="1"/>
      <name val="Arial Unicode MS"/>
      <family val="2"/>
    </font>
    <font>
      <b/>
      <sz val="9"/>
      <color rgb="FFFFFFFF"/>
      <name val="Montserrat"/>
    </font>
    <font>
      <sz val="10"/>
      <color theme="1"/>
      <name val="Calibri"/>
      <family val="2"/>
      <scheme val="minor"/>
    </font>
    <font>
      <sz val="6"/>
      <color theme="1"/>
      <name val="Calibri"/>
      <family val="2"/>
      <scheme val="minor"/>
    </font>
    <font>
      <sz val="11"/>
      <color rgb="FFFF0000"/>
      <name val="Calibri"/>
      <family val="2"/>
      <scheme val="minor"/>
    </font>
    <font>
      <sz val="10"/>
      <color rgb="FFFF0000"/>
      <name val="Calibri"/>
      <family val="2"/>
      <scheme val="minor"/>
    </font>
    <font>
      <sz val="11"/>
      <color theme="1" tint="0.249977111117893"/>
      <name val="Monserrat"/>
    </font>
    <font>
      <b/>
      <sz val="18"/>
      <color rgb="FF3C5C4F"/>
      <name val="Monserrat"/>
    </font>
    <font>
      <b/>
      <sz val="16"/>
      <color theme="1" tint="0.249977111117893"/>
      <name val="Monserrat"/>
    </font>
    <font>
      <sz val="14"/>
      <color rgb="FF996633"/>
      <name val="Calibri"/>
      <family val="2"/>
      <scheme val="minor"/>
    </font>
    <font>
      <b/>
      <sz val="14"/>
      <color theme="1" tint="0.249977111117893"/>
      <name val="Calibri"/>
      <family val="2"/>
      <scheme val="minor"/>
    </font>
    <font>
      <sz val="14"/>
      <color theme="1" tint="0.249977111117893"/>
      <name val="Calibri"/>
      <family val="2"/>
      <scheme val="minor"/>
    </font>
    <font>
      <sz val="11"/>
      <color theme="1" tint="0.249977111117893"/>
      <name val="Calibri"/>
      <family val="2"/>
      <scheme val="minor"/>
    </font>
    <font>
      <b/>
      <sz val="14"/>
      <color theme="1" tint="0.249977111117893"/>
      <name val="Monserrat"/>
    </font>
    <font>
      <sz val="14"/>
      <color rgb="FF3C5C4F"/>
      <name val="Calibri"/>
      <family val="2"/>
      <scheme val="minor"/>
    </font>
    <font>
      <b/>
      <sz val="16"/>
      <name val="Montserrat"/>
    </font>
    <font>
      <sz val="10"/>
      <name val="Calibri"/>
      <family val="2"/>
      <scheme val="minor"/>
    </font>
    <font>
      <sz val="11"/>
      <name val="Calibri"/>
      <family val="2"/>
      <scheme val="minor"/>
    </font>
    <font>
      <sz val="10"/>
      <name val="Arial Unicode MS"/>
      <family val="2"/>
    </font>
  </fonts>
  <fills count="12">
    <fill>
      <patternFill patternType="none"/>
    </fill>
    <fill>
      <patternFill patternType="gray125"/>
    </fill>
    <fill>
      <patternFill patternType="solid">
        <fgColor theme="0"/>
        <bgColor indexed="64"/>
      </patternFill>
    </fill>
    <fill>
      <patternFill patternType="solid">
        <fgColor rgb="FF3C5C4F"/>
        <bgColor indexed="64"/>
      </patternFill>
    </fill>
    <fill>
      <patternFill patternType="solid">
        <fgColor rgb="FFDDC9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DDD9C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rgb="FF3C5C4F"/>
      </right>
      <top/>
      <bottom/>
      <diagonal/>
    </border>
    <border>
      <left/>
      <right/>
      <top/>
      <bottom style="thin">
        <color rgb="FF3C5C4F"/>
      </bottom>
      <diagonal/>
    </border>
    <border>
      <left/>
      <right style="thin">
        <color rgb="FF3C5C4F"/>
      </right>
      <top/>
      <bottom style="thin">
        <color rgb="FF3C5C4F"/>
      </bottom>
      <diagonal/>
    </border>
    <border>
      <left style="thin">
        <color rgb="FF3C5C4F"/>
      </left>
      <right/>
      <top/>
      <bottom style="thin">
        <color theme="0"/>
      </bottom>
      <diagonal/>
    </border>
    <border>
      <left/>
      <right/>
      <top/>
      <bottom style="thin">
        <color theme="0"/>
      </bottom>
      <diagonal/>
    </border>
    <border>
      <left/>
      <right style="thin">
        <color theme="0"/>
      </right>
      <top style="thin">
        <color rgb="FF3C5C4F"/>
      </top>
      <bottom/>
      <diagonal/>
    </border>
    <border>
      <left/>
      <right style="thin">
        <color theme="0"/>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1" fontId="0" fillId="0" borderId="0" xfId="0" applyNumberFormat="1" applyAlignment="1">
      <alignment horizontal="right" vertical="center"/>
    </xf>
    <xf numFmtId="1" fontId="0" fillId="0" borderId="0" xfId="1" applyNumberFormat="1" applyFont="1" applyAlignment="1">
      <alignment horizontal="center"/>
    </xf>
    <xf numFmtId="0" fontId="2" fillId="3" borderId="0" xfId="0" applyFont="1" applyFill="1" applyAlignment="1">
      <alignment horizontal="left" vertical="center" readingOrder="1"/>
    </xf>
    <xf numFmtId="0" fontId="2" fillId="3" borderId="0" xfId="0" applyFont="1" applyFill="1" applyAlignment="1">
      <alignment horizontal="center" vertical="center" wrapText="1"/>
    </xf>
    <xf numFmtId="0" fontId="2" fillId="3" borderId="0" xfId="0" applyFont="1" applyFill="1" applyAlignment="1">
      <alignment horizontal="center" vertical="center" wrapText="1" readingOrder="1"/>
    </xf>
    <xf numFmtId="1" fontId="2" fillId="3" borderId="0" xfId="0" applyNumberFormat="1" applyFont="1" applyFill="1" applyAlignment="1">
      <alignment horizontal="right" vertical="center" wrapText="1"/>
    </xf>
    <xf numFmtId="1" fontId="2" fillId="3" borderId="0" xfId="1" applyNumberFormat="1" applyFont="1" applyFill="1" applyBorder="1" applyAlignment="1">
      <alignment horizontal="center" vertical="center" wrapText="1"/>
    </xf>
    <xf numFmtId="0" fontId="3" fillId="4" borderId="0" xfId="0" applyFont="1" applyFill="1" applyAlignment="1">
      <alignment vertical="center"/>
    </xf>
    <xf numFmtId="0" fontId="3" fillId="4" borderId="0" xfId="0" applyFont="1" applyFill="1" applyAlignment="1">
      <alignment vertical="center" wrapText="1"/>
    </xf>
    <xf numFmtId="1" fontId="3" fillId="4" borderId="0" xfId="0" applyNumberFormat="1" applyFont="1" applyFill="1" applyAlignment="1">
      <alignment horizontal="right" vertical="center"/>
    </xf>
    <xf numFmtId="1" fontId="3" fillId="4" borderId="0" xfId="1" applyNumberFormat="1" applyFont="1" applyFill="1" applyBorder="1" applyAlignment="1">
      <alignment horizontal="center" vertical="center"/>
    </xf>
    <xf numFmtId="0" fontId="4" fillId="6" borderId="1" xfId="0" applyFont="1" applyFill="1" applyBorder="1" applyAlignment="1">
      <alignment horizontal="center" vertical="center"/>
    </xf>
    <xf numFmtId="0" fontId="6" fillId="3" borderId="2" xfId="0" applyFont="1" applyFill="1" applyBorder="1" applyAlignment="1">
      <alignment horizontal="center" vertical="center" readingOrder="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readingOrder="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readingOrder="1"/>
    </xf>
    <xf numFmtId="1" fontId="6" fillId="3" borderId="4" xfId="0" applyNumberFormat="1" applyFont="1" applyFill="1" applyBorder="1" applyAlignment="1">
      <alignment horizontal="right" vertical="center"/>
    </xf>
    <xf numFmtId="1" fontId="6" fillId="3" borderId="4" xfId="1"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vertical="center" wrapText="1"/>
    </xf>
    <xf numFmtId="9" fontId="7" fillId="0" borderId="5" xfId="2" applyFont="1" applyFill="1" applyBorder="1" applyAlignment="1">
      <alignment horizontal="left" vertical="center" wrapText="1"/>
    </xf>
    <xf numFmtId="9" fontId="7" fillId="0" borderId="5" xfId="2" applyFont="1" applyFill="1" applyBorder="1" applyAlignment="1">
      <alignment horizontal="center" vertical="center"/>
    </xf>
    <xf numFmtId="164" fontId="7" fillId="0" borderId="5" xfId="0" applyNumberFormat="1" applyFont="1" applyFill="1" applyBorder="1" applyAlignment="1">
      <alignment horizontal="left" vertical="center"/>
    </xf>
    <xf numFmtId="3" fontId="0" fillId="0" borderId="5" xfId="0" applyNumberFormat="1" applyFill="1" applyBorder="1" applyAlignment="1">
      <alignment horizontal="left" vertical="center" wrapText="1"/>
    </xf>
    <xf numFmtId="3" fontId="7" fillId="0" borderId="5" xfId="0" applyNumberFormat="1" applyFont="1" applyFill="1" applyBorder="1" applyAlignment="1">
      <alignment horizontal="center" vertical="center" wrapText="1"/>
    </xf>
    <xf numFmtId="3" fontId="8" fillId="0" borderId="5" xfId="0" applyNumberFormat="1" applyFont="1" applyFill="1" applyBorder="1" applyAlignment="1">
      <alignment horizontal="left" vertical="center" wrapText="1"/>
    </xf>
    <xf numFmtId="3" fontId="8" fillId="0" borderId="6" xfId="0" applyNumberFormat="1" applyFont="1" applyFill="1" applyBorder="1" applyAlignment="1">
      <alignment horizontal="left" vertical="center" wrapText="1"/>
    </xf>
    <xf numFmtId="3" fontId="7" fillId="0" borderId="6" xfId="0" applyNumberFormat="1" applyFont="1" applyFill="1" applyBorder="1" applyAlignment="1">
      <alignment horizontal="left" vertical="center"/>
    </xf>
    <xf numFmtId="3" fontId="7" fillId="0" borderId="6" xfId="0" applyNumberFormat="1" applyFont="1" applyFill="1" applyBorder="1" applyAlignment="1">
      <alignment horizontal="right" vertical="center"/>
    </xf>
    <xf numFmtId="1" fontId="7" fillId="0" borderId="6" xfId="1" applyNumberFormat="1" applyFont="1" applyFill="1" applyBorder="1" applyAlignment="1">
      <alignment horizontal="center" vertical="center"/>
    </xf>
    <xf numFmtId="0" fontId="0" fillId="0" borderId="0" xfId="0" applyFill="1"/>
    <xf numFmtId="9" fontId="7" fillId="0" borderId="8" xfId="2" applyFont="1" applyFill="1" applyBorder="1" applyAlignment="1">
      <alignment horizontal="center" vertical="center"/>
    </xf>
    <xf numFmtId="164" fontId="7" fillId="0" borderId="8" xfId="0" applyNumberFormat="1" applyFont="1" applyFill="1" applyBorder="1" applyAlignment="1">
      <alignment horizontal="left" vertical="center"/>
    </xf>
    <xf numFmtId="10" fontId="7" fillId="0" borderId="8" xfId="2" applyNumberFormat="1" applyFont="1" applyFill="1" applyBorder="1" applyAlignment="1">
      <alignment horizontal="right" vertical="center" wrapText="1"/>
    </xf>
    <xf numFmtId="3" fontId="0" fillId="0" borderId="8" xfId="0" applyNumberFormat="1" applyFill="1" applyBorder="1" applyAlignment="1">
      <alignment horizontal="left"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left" vertical="center"/>
    </xf>
    <xf numFmtId="3" fontId="7" fillId="0" borderId="9" xfId="0" applyNumberFormat="1" applyFont="1" applyFill="1" applyBorder="1" applyAlignment="1">
      <alignment horizontal="right" vertical="center"/>
    </xf>
    <xf numFmtId="1" fontId="7" fillId="0" borderId="9" xfId="1" applyNumberFormat="1" applyFont="1" applyFill="1" applyBorder="1" applyAlignment="1">
      <alignment horizontal="center" vertical="center"/>
    </xf>
    <xf numFmtId="165" fontId="0" fillId="0" borderId="0" xfId="1" applyNumberFormat="1" applyFont="1" applyFill="1" applyAlignment="1">
      <alignment horizontal="center" vertical="center" wrapText="1"/>
    </xf>
    <xf numFmtId="9" fontId="0" fillId="2" borderId="0" xfId="2" applyFont="1" applyFill="1"/>
    <xf numFmtId="0" fontId="2" fillId="8" borderId="0" xfId="0" applyFont="1" applyFill="1" applyBorder="1" applyAlignment="1">
      <alignment horizontal="center" vertical="center" wrapText="1" readingOrder="1"/>
    </xf>
    <xf numFmtId="0" fontId="2" fillId="8" borderId="0" xfId="0" applyFont="1" applyFill="1" applyBorder="1" applyAlignment="1">
      <alignment horizontal="left" vertical="center" readingOrder="1"/>
    </xf>
    <xf numFmtId="9" fontId="2" fillId="8" borderId="0" xfId="2" applyFont="1" applyFill="1" applyBorder="1" applyAlignment="1">
      <alignment horizontal="center" vertical="center" wrapText="1" readingOrder="1"/>
    </xf>
    <xf numFmtId="0" fontId="0" fillId="3" borderId="0" xfId="0" applyFill="1"/>
    <xf numFmtId="9" fontId="0" fillId="3" borderId="0" xfId="2" applyFont="1" applyFill="1"/>
    <xf numFmtId="0" fontId="0" fillId="3" borderId="10" xfId="0" applyFill="1" applyBorder="1"/>
    <xf numFmtId="0" fontId="0" fillId="9" borderId="10" xfId="0" applyFill="1" applyBorder="1"/>
    <xf numFmtId="0" fontId="0" fillId="10" borderId="10" xfId="0" applyFill="1" applyBorder="1"/>
    <xf numFmtId="0" fontId="0" fillId="8" borderId="10" xfId="0" applyFill="1" applyBorder="1"/>
    <xf numFmtId="165" fontId="9" fillId="0" borderId="0" xfId="1" applyNumberFormat="1" applyFont="1" applyFill="1" applyAlignment="1">
      <alignment horizontal="center" vertical="center" wrapText="1"/>
    </xf>
    <xf numFmtId="10" fontId="10" fillId="0" borderId="8" xfId="2" applyNumberFormat="1" applyFont="1" applyFill="1" applyBorder="1" applyAlignment="1">
      <alignment horizontal="right" vertical="center" wrapText="1"/>
    </xf>
    <xf numFmtId="0" fontId="12" fillId="0" borderId="0" xfId="0" applyFont="1"/>
    <xf numFmtId="0" fontId="13" fillId="0" borderId="13" xfId="0" applyFont="1" applyBorder="1"/>
    <xf numFmtId="0" fontId="14" fillId="0" borderId="15" xfId="0" applyFont="1" applyBorder="1" applyAlignment="1">
      <alignment horizontal="center" vertical="center"/>
    </xf>
    <xf numFmtId="0" fontId="15" fillId="0" borderId="11" xfId="0" applyFont="1" applyBorder="1"/>
    <xf numFmtId="166" fontId="16" fillId="0" borderId="0" xfId="0" applyNumberFormat="1" applyFont="1" applyBorder="1"/>
    <xf numFmtId="0" fontId="17" fillId="0" borderId="0" xfId="0" applyFont="1" applyAlignment="1"/>
    <xf numFmtId="0" fontId="13" fillId="0" borderId="11" xfId="0" applyFont="1" applyBorder="1" applyAlignment="1">
      <alignment horizontal="center" vertical="center"/>
    </xf>
    <xf numFmtId="0" fontId="18" fillId="0" borderId="12" xfId="0" applyFont="1" applyBorder="1" applyAlignment="1">
      <alignment horizontal="center" vertical="center"/>
    </xf>
    <xf numFmtId="3" fontId="16" fillId="0" borderId="0" xfId="0" applyNumberFormat="1" applyFont="1"/>
    <xf numFmtId="3" fontId="16" fillId="0" borderId="0" xfId="0" applyNumberFormat="1" applyFont="1" applyBorder="1"/>
    <xf numFmtId="3" fontId="14" fillId="0" borderId="17"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165" fontId="0" fillId="0" borderId="0" xfId="0" applyNumberFormat="1"/>
    <xf numFmtId="165" fontId="16" fillId="0" borderId="0" xfId="1" applyNumberFormat="1" applyFont="1" applyBorder="1"/>
    <xf numFmtId="3" fontId="14" fillId="0" borderId="0"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19" fillId="0" borderId="0"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0" fillId="0" borderId="5" xfId="0" applyFont="1" applyFill="1" applyBorder="1" applyAlignment="1">
      <alignment vertical="center" wrapText="1"/>
    </xf>
    <xf numFmtId="10" fontId="16" fillId="0" borderId="0" xfId="2" applyNumberFormat="1" applyFont="1"/>
    <xf numFmtId="167" fontId="0" fillId="0" borderId="0" xfId="0" applyNumberFormat="1"/>
    <xf numFmtId="3" fontId="7" fillId="0" borderId="9" xfId="0" applyNumberFormat="1" applyFont="1" applyFill="1" applyBorder="1" applyAlignment="1">
      <alignment horizontal="left" vertical="center" wrapText="1"/>
    </xf>
    <xf numFmtId="43" fontId="7" fillId="0" borderId="8" xfId="1" applyFont="1" applyFill="1" applyBorder="1" applyAlignment="1">
      <alignment horizontal="center" vertical="center" wrapText="1"/>
    </xf>
    <xf numFmtId="43" fontId="7" fillId="0" borderId="9" xfId="1" applyFont="1" applyFill="1" applyBorder="1" applyAlignment="1">
      <alignment horizontal="left" vertical="center"/>
    </xf>
    <xf numFmtId="10" fontId="7" fillId="0" borderId="9" xfId="2" applyNumberFormat="1" applyFont="1" applyFill="1" applyBorder="1" applyAlignment="1">
      <alignment horizontal="left" vertical="center"/>
    </xf>
    <xf numFmtId="0" fontId="20" fillId="8" borderId="0" xfId="0" applyFont="1" applyFill="1" applyBorder="1" applyAlignment="1">
      <alignment horizontal="center" vertical="center" wrapText="1" readingOrder="1"/>
    </xf>
    <xf numFmtId="3" fontId="0" fillId="11" borderId="0" xfId="0" applyNumberFormat="1" applyFill="1" applyAlignment="1">
      <alignment wrapText="1"/>
    </xf>
    <xf numFmtId="168" fontId="7" fillId="0" borderId="8" xfId="2" applyNumberFormat="1" applyFont="1" applyFill="1" applyBorder="1" applyAlignment="1">
      <alignment horizontal="right" vertical="center" wrapText="1"/>
    </xf>
    <xf numFmtId="3" fontId="0" fillId="10" borderId="0" xfId="0" applyNumberFormat="1" applyFill="1" applyAlignment="1">
      <alignment wrapText="1"/>
    </xf>
    <xf numFmtId="3" fontId="0" fillId="9" borderId="0" xfId="0" applyNumberFormat="1" applyFill="1" applyAlignment="1">
      <alignment wrapText="1"/>
    </xf>
    <xf numFmtId="4" fontId="0" fillId="11" borderId="0" xfId="0" applyNumberFormat="1" applyFill="1" applyAlignment="1">
      <alignment horizontal="center" wrapText="1"/>
    </xf>
    <xf numFmtId="10" fontId="7" fillId="0" borderId="8" xfId="2" applyNumberFormat="1" applyFont="1" applyFill="1" applyBorder="1" applyAlignment="1">
      <alignment horizontal="center" vertical="center" wrapText="1"/>
    </xf>
    <xf numFmtId="10" fontId="21" fillId="0" borderId="8" xfId="2" applyNumberFormat="1" applyFont="1" applyFill="1" applyBorder="1" applyAlignment="1">
      <alignment horizontal="right" vertical="center" wrapText="1"/>
    </xf>
    <xf numFmtId="165" fontId="22" fillId="0" borderId="0" xfId="1" applyNumberFormat="1" applyFont="1" applyFill="1" applyAlignment="1">
      <alignment horizontal="center" vertical="center" wrapText="1"/>
    </xf>
    <xf numFmtId="4" fontId="7" fillId="0" borderId="8" xfId="0" applyNumberFormat="1" applyFont="1" applyFill="1" applyBorder="1" applyAlignment="1">
      <alignment horizontal="center" vertical="center" wrapText="1"/>
    </xf>
    <xf numFmtId="3" fontId="0" fillId="0" borderId="8" xfId="0" applyNumberFormat="1" applyFill="1" applyBorder="1" applyAlignment="1">
      <alignment horizontal="left" vertical="center"/>
    </xf>
    <xf numFmtId="4" fontId="7" fillId="0" borderId="5" xfId="0" applyNumberFormat="1" applyFont="1" applyFill="1" applyBorder="1" applyAlignment="1">
      <alignment horizontal="center" vertical="center" wrapText="1"/>
    </xf>
    <xf numFmtId="165" fontId="22" fillId="0" borderId="0" xfId="1" applyNumberFormat="1" applyFont="1" applyFill="1" applyAlignment="1">
      <alignment horizontal="center" vertical="center"/>
    </xf>
    <xf numFmtId="4" fontId="7" fillId="0" borderId="6" xfId="0" applyNumberFormat="1" applyFont="1" applyFill="1" applyBorder="1" applyAlignment="1">
      <alignment horizontal="center" vertical="center" wrapText="1"/>
    </xf>
    <xf numFmtId="3" fontId="7" fillId="0" borderId="0" xfId="0" applyNumberFormat="1" applyFont="1" applyFill="1" applyBorder="1" applyAlignment="1">
      <alignment horizontal="left" vertical="center"/>
    </xf>
    <xf numFmtId="0" fontId="23" fillId="10" borderId="0" xfId="0" applyFont="1" applyFill="1" applyBorder="1" applyAlignment="1" applyProtection="1">
      <alignment horizontal="left" vertical="center"/>
      <protection locked="0"/>
    </xf>
    <xf numFmtId="165" fontId="16" fillId="0" borderId="0" xfId="1" applyNumberFormat="1" applyFont="1" applyBorder="1" applyAlignment="1">
      <alignment horizontal="center" vertical="center"/>
    </xf>
    <xf numFmtId="165" fontId="16" fillId="0" borderId="0" xfId="1" applyNumberFormat="1" applyFont="1" applyBorder="1" applyAlignment="1">
      <alignment horizontal="left" vertical="center"/>
    </xf>
    <xf numFmtId="10" fontId="16" fillId="0" borderId="0" xfId="2" applyNumberFormat="1" applyFont="1" applyBorder="1" applyAlignment="1">
      <alignment horizontal="right" vertical="center"/>
    </xf>
    <xf numFmtId="10" fontId="21" fillId="0" borderId="8" xfId="2" applyNumberFormat="1" applyFont="1" applyFill="1" applyBorder="1" applyAlignment="1">
      <alignment horizontal="center" vertical="center" wrapText="1"/>
    </xf>
    <xf numFmtId="10" fontId="10" fillId="0" borderId="8" xfId="2"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5"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26">
    <dxf>
      <numFmt numFmtId="165" formatCode="_-* #,##0_-;\-* #,##0_-;_-* &quot;-&quot;??_-;_-@_-"/>
    </dxf>
    <dxf>
      <numFmt numFmtId="169" formatCode="_-* #,##0.0_-;\-* #,##0.0_-;_-* &quot;-&quot;??_-;_-@_-"/>
    </dxf>
    <dxf>
      <numFmt numFmtId="35" formatCode="_-* #,##0.00_-;\-* #,##0.00_-;_-* &quot;-&quot;??_-;_-@_-"/>
    </dxf>
    <dxf>
      <numFmt numFmtId="167" formatCode="0.0%"/>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FF0000"/>
        <name val="Calibri"/>
        <scheme val="minor"/>
      </font>
      <numFmt numFmtId="165"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rgb="FFFF0000"/>
        <name val="Calibri"/>
        <scheme val="minor"/>
      </font>
      <numFmt numFmtId="1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5" formatCode="_-* #,##0_-;\-* #,##0_-;_-*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Calibri"/>
        <scheme val="minor"/>
      </font>
      <numFmt numFmtId="165" formatCode="_-* #,##0_-;\-* #,##0_-;_-*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164" formatCode="#,##0.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border outline="0">
        <top style="thin">
          <color theme="0"/>
        </top>
      </border>
    </dxf>
    <dxf>
      <fill>
        <patternFill patternType="none">
          <fgColor indexed="64"/>
          <bgColor auto="1"/>
        </patternFill>
      </fill>
    </dxf>
    <dxf>
      <border outline="0">
        <bottom style="thin">
          <color theme="0"/>
        </bottom>
      </border>
    </dxf>
  </dxfs>
  <tableStyles count="0" defaultTableStyle="TableStyleMedium2" defaultPivotStyle="PivotStyleLight16"/>
  <colors>
    <mruColors>
      <color rgb="FFCDC7A7"/>
      <color rgb="FF3C5C4F"/>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MIR 4to. Trimestre Cierre de Cuenta Pública.xlsx]TABLAS!TablaDinámica4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800" b="1"/>
              <a:t>Relación entre lo programado y realizado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rgbClr val="CDC7A7"/>
          </a:solidFill>
          <a:ln>
            <a:noFill/>
          </a:ln>
          <a:effectLst/>
          <a:sp3d/>
        </c:spPr>
        <c:marker>
          <c:symbol val="none"/>
        </c:marker>
      </c:pivotFmt>
      <c:pivotFmt>
        <c:idx val="5"/>
        <c:spPr>
          <a:solidFill>
            <a:srgbClr val="3C5C4F"/>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TABLAS!$P$15</c:f>
              <c:strCache>
                <c:ptCount val="1"/>
                <c:pt idx="0">
                  <c:v>Programada</c:v>
                </c:pt>
              </c:strCache>
            </c:strRef>
          </c:tx>
          <c:spPr>
            <a:solidFill>
              <a:srgbClr val="CDC7A7"/>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TABLAS!$P$16:$P$19</c:f>
              <c:numCache>
                <c:formatCode>0.0%</c:formatCode>
                <c:ptCount val="4"/>
                <c:pt idx="0">
                  <c:v>0.71500009286152066</c:v>
                </c:pt>
                <c:pt idx="1">
                  <c:v>0.73</c:v>
                </c:pt>
                <c:pt idx="2">
                  <c:v>0.75</c:v>
                </c:pt>
                <c:pt idx="3">
                  <c:v>0.75</c:v>
                </c:pt>
              </c:numCache>
            </c:numRef>
          </c:val>
          <c:extLst>
            <c:ext xmlns:c16="http://schemas.microsoft.com/office/drawing/2014/chart" uri="{C3380CC4-5D6E-409C-BE32-E72D297353CC}">
              <c16:uniqueId val="{00000000-E047-4D73-BB4C-916F598BFB54}"/>
            </c:ext>
          </c:extLst>
        </c:ser>
        <c:ser>
          <c:idx val="1"/>
          <c:order val="1"/>
          <c:tx>
            <c:strRef>
              <c:f>TABLAS!$Q$15</c:f>
              <c:strCache>
                <c:ptCount val="1"/>
                <c:pt idx="0">
                  <c:v>Realizada</c:v>
                </c:pt>
              </c:strCache>
            </c:strRef>
          </c:tx>
          <c:spPr>
            <a:solidFill>
              <a:srgbClr val="3C5C4F"/>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TABLAS!$Q$16:$Q$19</c:f>
              <c:numCache>
                <c:formatCode>General</c:formatCode>
                <c:ptCount val="4"/>
                <c:pt idx="0">
                  <c:v>0.77480000000000004</c:v>
                </c:pt>
                <c:pt idx="1">
                  <c:v>0.77559999999999996</c:v>
                </c:pt>
                <c:pt idx="2">
                  <c:v>0.77239999999999998</c:v>
                </c:pt>
                <c:pt idx="3">
                  <c:v>0.77821817379801073</c:v>
                </c:pt>
              </c:numCache>
            </c:numRef>
          </c:val>
          <c:extLst>
            <c:ext xmlns:c16="http://schemas.microsoft.com/office/drawing/2014/chart" uri="{C3380CC4-5D6E-409C-BE32-E72D297353CC}">
              <c16:uniqueId val="{00000001-E047-4D73-BB4C-916F598BFB54}"/>
            </c:ext>
          </c:extLst>
        </c:ser>
        <c:dLbls>
          <c:showLegendKey val="0"/>
          <c:showVal val="0"/>
          <c:showCatName val="0"/>
          <c:showSerName val="0"/>
          <c:showPercent val="0"/>
          <c:showBubbleSize val="0"/>
        </c:dLbls>
        <c:gapWidth val="75"/>
        <c:gapDepth val="0"/>
        <c:shape val="box"/>
        <c:axId val="1806911343"/>
        <c:axId val="1806911759"/>
        <c:axId val="0"/>
      </c:bar3DChart>
      <c:catAx>
        <c:axId val="18069113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Periodo</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MX"/>
          </a:p>
        </c:txPr>
        <c:crossAx val="1806911759"/>
        <c:crosses val="autoZero"/>
        <c:auto val="1"/>
        <c:lblAlgn val="ctr"/>
        <c:lblOffset val="100"/>
        <c:noMultiLvlLbl val="0"/>
      </c:catAx>
      <c:valAx>
        <c:axId val="1806911759"/>
        <c:scaling>
          <c:orientation val="minMax"/>
          <c:min val="0"/>
        </c:scaling>
        <c:delete val="0"/>
        <c:axPos val="l"/>
        <c:majorGridlines>
          <c:spPr>
            <a:ln w="9525" cap="flat" cmpd="sng" algn="ctr">
              <a:solidFill>
                <a:srgbClr val="CDC7A7"/>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0691134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accent4">
          <a:lumMod val="7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28575</xdr:rowOff>
    </xdr:from>
    <xdr:to>
      <xdr:col>2</xdr:col>
      <xdr:colOff>1904999</xdr:colOff>
      <xdr:row>4</xdr:row>
      <xdr:rowOff>171450</xdr:rowOff>
    </xdr:to>
    <xdr:pic>
      <xdr:nvPicPr>
        <xdr:cNvPr id="2" name="Imagen 1">
          <a:extLst>
            <a:ext uri="{FF2B5EF4-FFF2-40B4-BE49-F238E27FC236}">
              <a16:creationId xmlns:a16="http://schemas.microsoft.com/office/drawing/2014/main" id="{8E151C5A-B3F8-4A3B-A456-504275AC13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219075"/>
          <a:ext cx="6543674" cy="714375"/>
        </a:xfrm>
        <a:prstGeom prst="rect">
          <a:avLst/>
        </a:prstGeom>
      </xdr:spPr>
    </xdr:pic>
    <xdr:clientData/>
  </xdr:twoCellAnchor>
  <xdr:twoCellAnchor editAs="absolute">
    <xdr:from>
      <xdr:col>2</xdr:col>
      <xdr:colOff>2314575</xdr:colOff>
      <xdr:row>1</xdr:row>
      <xdr:rowOff>66675</xdr:rowOff>
    </xdr:from>
    <xdr:to>
      <xdr:col>6</xdr:col>
      <xdr:colOff>1242333</xdr:colOff>
      <xdr:row>4</xdr:row>
      <xdr:rowOff>104776</xdr:rowOff>
    </xdr:to>
    <xdr:sp macro="" textlink="">
      <xdr:nvSpPr>
        <xdr:cNvPr id="3" name="Rectángulo 2">
          <a:extLst>
            <a:ext uri="{FF2B5EF4-FFF2-40B4-BE49-F238E27FC236}">
              <a16:creationId xmlns:a16="http://schemas.microsoft.com/office/drawing/2014/main" id="{C0508667-57DD-4784-A7BF-CB5EA5962832}"/>
            </a:ext>
          </a:extLst>
        </xdr:cNvPr>
        <xdr:cNvSpPr/>
      </xdr:nvSpPr>
      <xdr:spPr>
        <a:xfrm>
          <a:off x="6953250" y="257175"/>
          <a:ext cx="7277100"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DIRECCIÓN GENERAL DE INSPECCIÓN </a:t>
          </a:r>
        </a:p>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FITOZOOSANITARIA, DGIF</a:t>
          </a:r>
          <a:endParaRPr lang="es-MX" sz="16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6671113</xdr:colOff>
      <xdr:row>0</xdr:row>
      <xdr:rowOff>104775</xdr:rowOff>
    </xdr:from>
    <xdr:to>
      <xdr:col>1</xdr:col>
      <xdr:colOff>10487024</xdr:colOff>
      <xdr:row>4</xdr:row>
      <xdr:rowOff>122989</xdr:rowOff>
    </xdr:to>
    <xdr:sp macro="" textlink="">
      <xdr:nvSpPr>
        <xdr:cNvPr id="2" name="CuadroTexto 28">
          <a:extLst>
            <a:ext uri="{FF2B5EF4-FFF2-40B4-BE49-F238E27FC236}">
              <a16:creationId xmlns:a16="http://schemas.microsoft.com/office/drawing/2014/main" id="{00000000-0008-0000-01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1</xdr:col>
      <xdr:colOff>6505574</xdr:colOff>
      <xdr:row>4</xdr:row>
      <xdr:rowOff>161925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918013</xdr:colOff>
      <xdr:row>0</xdr:row>
      <xdr:rowOff>104775</xdr:rowOff>
    </xdr:from>
    <xdr:to>
      <xdr:col>11</xdr:col>
      <xdr:colOff>161924</xdr:colOff>
      <xdr:row>4</xdr:row>
      <xdr:rowOff>122989</xdr:rowOff>
    </xdr:to>
    <xdr:sp macro="" textlink="">
      <xdr:nvSpPr>
        <xdr:cNvPr id="2" name="CuadroTexto 28">
          <a:extLst>
            <a:ext uri="{FF2B5EF4-FFF2-40B4-BE49-F238E27FC236}">
              <a16:creationId xmlns:a16="http://schemas.microsoft.com/office/drawing/2014/main" id="{00000000-0008-0000-02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6</xdr:col>
      <xdr:colOff>752474</xdr:colOff>
      <xdr:row>4</xdr:row>
      <xdr:rowOff>161925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twoCellAnchor>
    <xdr:from>
      <xdr:col>3</xdr:col>
      <xdr:colOff>9525</xdr:colOff>
      <xdr:row>43</xdr:row>
      <xdr:rowOff>104774</xdr:rowOff>
    </xdr:from>
    <xdr:to>
      <xdr:col>8</xdr:col>
      <xdr:colOff>295275</xdr:colOff>
      <xdr:row>60</xdr:row>
      <xdr:rowOff>142874</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161925</xdr:colOff>
      <xdr:row>7</xdr:row>
      <xdr:rowOff>152401</xdr:rowOff>
    </xdr:from>
    <xdr:to>
      <xdr:col>13</xdr:col>
      <xdr:colOff>400050</xdr:colOff>
      <xdr:row>18</xdr:row>
      <xdr:rowOff>47625</xdr:rowOff>
    </xdr:to>
    <mc:AlternateContent xmlns:mc="http://schemas.openxmlformats.org/markup-compatibility/2006" xmlns:a14="http://schemas.microsoft.com/office/drawing/2010/main">
      <mc:Choice Requires="a14">
        <xdr:graphicFrame macro="">
          <xdr:nvGraphicFramePr>
            <xdr:cNvPr id="6" name="Nombre Indicador">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Nombre Indicador"/>
            </a:graphicData>
          </a:graphic>
        </xdr:graphicFrame>
      </mc:Choice>
      <mc:Fallback xmlns="">
        <xdr:sp macro="" textlink="">
          <xdr:nvSpPr>
            <xdr:cNvPr id="0" name=""/>
            <xdr:cNvSpPr>
              <a:spLocks noTextEdit="1"/>
            </xdr:cNvSpPr>
          </xdr:nvSpPr>
          <xdr:spPr>
            <a:xfrm>
              <a:off x="161925" y="1828801"/>
              <a:ext cx="13220700" cy="1990724"/>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rodriguez.i/Downloads/Indicadores_MIR_4to._Trimestre_Cierre_de_Cuenta_P_b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Índicadores"/>
      <sheetName val="TABLAS"/>
      <sheetName val="DASHBOARD 1"/>
      <sheetName val="Indicadores_MIR_4to"/>
    </sheetNames>
    <sheetDataSet>
      <sheetData sheetId="0"/>
      <sheetData sheetId="1"/>
      <sheetData sheetId="2"/>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123" refreshedDate="45341.36019039352" createdVersion="6" refreshedVersion="6" minRefreshableVersion="3" recordCount="14">
  <cacheSource type="worksheet">
    <worksheetSource name="Tabla1"/>
  </cacheSource>
  <cacheFields count="19">
    <cacheField name="AÑO" numFmtId="0">
      <sharedItems containsSemiMixedTypes="0" containsString="0" containsNumber="1" containsInteger="1" minValue="2023" maxValue="2023"/>
    </cacheField>
    <cacheField name="Nombre Indicador" numFmtId="0">
      <sharedItems count="17">
        <s v="C4.1 Porcentaje de acciones estratégicas para la prevención y fortalecimiento de las actividades de sanidad (OISA y PVIF)"/>
        <s v="A4.1.4 Porcentaje de participación del personal Tercero Especialista Autorizado (TEA IICA) en las actividades de verificación en importación comercial y turística en las Oficinas de Inspección de Sanidad Agropecuaria (OISA)"/>
        <s v="A4.1.5 Porcentaje de participación del personal TEA IICA en las actividades de verificación de la movilización Nacional en los PVIF"/>
        <s v="A4.1.6 Porcentaje de eficacia de las Unidades Caninas en el Programa Operativo Anual 2023 de la DGIF"/>
        <s v="A4.1.4 Porcentaje de participación del personal TEA IICA en las actividades de verificación en importación comercial y turística en OISA" u="1"/>
        <s v="C4.1 Índice de acciones estratégicas para la prevención y fortalecimiento de las actividades de sanidad (OISA)" u="1"/>
        <s v="C4.1 Índice de acciones estratégicas para la prevención y fortalecimiento de las actividades de sanidad (PVIF)" u="1"/>
        <s v="C4.1 Índice de acciones estratégica para la prevención y fortalecimiento de las actividades de sanidad (OISA)" u="1"/>
        <s v="C4.1 Índice de acciones estratégicas para la prevención y fortalecimiento de las actividades de sanidad (OISA y PVIF)" u="1"/>
        <s v="C.4.1 Índice de acciones estratégica para la prevención y fortalecimiento de las actividades de sanidad" u="1"/>
        <s v="C4.1 Índice de acciones estratégica para la prevención y fortalecimiento de las actividades de sanidad (PVIF)" u="1"/>
        <s v="A4.1.6 Porcentaje de eficacia de las Unidades Caninas en el Programa Operativo Anual 2022 de la DGIF" u="1"/>
        <s v=" A4.1.6 Porcentaje de eficacia de las Unidades Caninas en el Programa Operativo Anual 2022 de la DGIF" u="1"/>
        <s v="C4.1 Índice de acciones estratégica para la prevención y fortalecimiento de las actividades de sanidad" u="1"/>
        <s v="C4.1 Índice de acciones estratégica para la prevención y fortalecimiento de las actividades de sanidad (DIPAF)" u="1"/>
        <s v="A4.1.5 Porcentaje de participación del personal TEA IICA en las actividades de verificación de la movilización Nacional en los PVIF." u="1"/>
        <s v="C4.1 Índice de acciones estratégica para la prevención y fortalecimiento de las actividades de sanidad (DMN)" u="1"/>
      </sharedItems>
    </cacheField>
    <cacheField name="Método de Cálculo" numFmtId="9">
      <sharedItems count="17" longText="1">
        <s v="(((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0"/>
        <s v="(((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101"/>
        <s v="(Sumatoria del número de verificaciones del personal TEA IICA en las actividades de importación comercial y turística al periodo t/ Total de verificaciones en las actividades de importación comercial, turística al periodo t)*100"/>
        <s v="((Suma[(participación del personal TEA en actividades de verificación en materia de movilización nacional * Factor de ponderación) de cada PVIF])/2)*100"/>
        <s v="(Número de marcajes positivos al perido t / total de marcajes al periodo t)*100"/>
        <s v="(Número de marcajes positivos/ total de marcajes)*100" u="1"/>
        <s v="(Suma del Número  de verificaciones del personal TEA IICA en las actividades de importación comercial y turística/  Total de verificaciones  en las actividades de importación comercial, turística)*100" u="1"/>
        <s v="(Suma del Número  de verificaciones del personal TEA IICA y de movilización nacional en los PVIF/  Total de verificaciones  en las actividades de importación comercial, turística y de movilización nacional )*100" u="1"/>
        <s v="(Suma del Número  de verificaciones del personal TEA IICA en las actividades de importación comercial y turística/  Total de verificaciones  en las actividades de importación comercial, turística)*101" u="1"/>
        <s v="(Suma del Número  de verificaciones del personal TEA IICA en las actividades de importación comercial y turística/  Total de verificaciones  en las actividades de importación comercial, turística)*102" u="1"/>
        <s v="(Suma del Número  de verificaciones del personal TEA IICAa y de movilización nacional en los PVIF/  Total de verificaciones  en las actividades de importación comercial, turística y de movilización nacional )*100" u="1"/>
        <s v="(Suma del NÚmero  de verificaciones del personal TEA IICAa y de movilización nacional en los PVIF/  Total de verificaciones  en las actividades de importación comercial, turística y de movilización nacional )*101" u="1"/>
        <s v="(Suma del Número  de verificaciones del personal TEA IICA en las actividades de importación comercial y turística/  Total de verificaciones  en las actividades de importación comercial, turística)*103" u="1"/>
        <s v="(Suma del NÚmero  de verificaciones del personal TEA IICAa y de movilización nacional en los PVIF/  Total de verificaciones  en las actividades de importación comercial, turística y de movilización nacional )*102" u="1"/>
        <s v="(Suma del NÚmero  de verificaciones del personal TEA IICAa y de movilización nacional en los PVIF/  Total de verificaciones  en las actividades de importación comercial, turística y de movilización nacional )*103"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icales, de movilización nacional en los PVIF y productos  turísticos con rechazos  al periodo t / No. de cargamentos comerciales, de movilización nacional en los PVIF y productos turísticos inspeccionados al periodo t)" u="1"/>
      </sharedItems>
    </cacheField>
    <cacheField name="Sentido del Indicador" numFmtId="9">
      <sharedItems/>
    </cacheField>
    <cacheField name="Periodo" numFmtId="164">
      <sharedItems count="6">
        <s v="1er. Semestre"/>
        <s v="2do. Semestre"/>
        <s v="1er. Trimestre"/>
        <s v="2do. Trimestre"/>
        <s v="3er. Trimestre"/>
        <s v="4to. Trimestre"/>
      </sharedItems>
    </cacheField>
    <cacheField name="Meta Programada" numFmtId="0">
      <sharedItems containsSemiMixedTypes="0" containsString="0" containsNumber="1" minValue="2.2100000000000002E-3" maxValue="0.91420381750667734"/>
    </cacheField>
    <cacheField name="Numerador Programado" numFmtId="0">
      <sharedItems containsMixedTypes="1" containsNumber="1" minValue="18014" maxValue="6061263.7800000003"/>
    </cacheField>
    <cacheField name="Denominador Programado" numFmtId="0">
      <sharedItems containsMixedTypes="1" containsNumber="1" minValue="46051" maxValue="14567870"/>
    </cacheField>
    <cacheField name="Período " numFmtId="3">
      <sharedItems/>
    </cacheField>
    <cacheField name="Avance Meta" numFmtId="10">
      <sharedItems containsSemiMixedTypes="0" containsString="0" containsNumber="1" minValue="2.2071153914083709E-3" maxValue="0.91710000000000003"/>
    </cacheField>
    <cacheField name="Avance Numerador" numFmtId="0">
      <sharedItems containsMixedTypes="1" containsNumber="1" containsInteger="1" minValue="20057" maxValue="15514633"/>
    </cacheField>
    <cacheField name="Avance Denominador" numFmtId="0">
      <sharedItems containsMixedTypes="1" containsNumber="1" containsInteger="1" minValue="61886" maxValue="19936097"/>
    </cacheField>
    <cacheField name=" Cumplimiento" numFmtId="0">
      <sharedItems containsString="0" containsBlank="1" containsNumber="1" minValue="1.0031000000000001" maxValue="118.46"/>
    </cacheField>
    <cacheField name="Causa" numFmtId="0">
      <sharedItems containsBlank="1" longText="1"/>
    </cacheField>
    <cacheField name="Efecto" numFmtId="0">
      <sharedItems containsBlank="1" longText="1"/>
    </cacheField>
    <cacheField name="Estado" numFmtId="3">
      <sharedItems containsNonDate="0" containsString="0" containsBlank="1"/>
    </cacheField>
    <cacheField name="Avance Estado" numFmtId="3">
      <sharedItems containsNonDate="0" containsString="0" containsBlank="1"/>
    </cacheField>
    <cacheField name="Programado" numFmtId="1">
      <sharedItems count="11">
        <s v="DSCPAF/DVPMN"/>
        <s v="DSCPAF"/>
        <s v="DPPISC"/>
        <s v="PPISC-DVPMN"/>
        <s v="DGESC"/>
        <s v="DIPAF" u="1"/>
        <s v="DMN" u="1"/>
        <s v="DIPAF/DMN" u="1"/>
        <s v="DPIF-DMN" u="1"/>
        <s v="DEC" u="1"/>
        <s v="DPIF" u="1"/>
      </sharedItems>
    </cacheField>
    <cacheField name="Avance" numFmtId="1">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n v="2023"/>
    <x v="0"/>
    <x v="0"/>
    <s v="Descendente"/>
    <x v="0"/>
    <n v="2.8720119612426656E-3"/>
    <n v="18014"/>
    <n v="6272258"/>
    <s v="Junio"/>
    <n v="2.2071153914083709E-3"/>
    <n v="20057"/>
    <n v="9087427"/>
    <m/>
    <s v="Debido al comportamiento de las variables que alimentan al indicador durante el primer semestre"/>
    <m/>
    <m/>
    <m/>
    <x v="0"/>
    <s v="C4.1 Índice de acciones estratégica para la prevención y fortalecimiento de las actividades de sanidad (OISA)"/>
  </r>
  <r>
    <n v="2023"/>
    <x v="0"/>
    <x v="1"/>
    <s v="Descendente"/>
    <x v="1"/>
    <n v="2.2100000000000002E-3"/>
    <n v="36444"/>
    <n v="14567870"/>
    <s v="Diciembre"/>
    <n v="2.2099579871594954E-3"/>
    <n v="41696"/>
    <n v="18867327"/>
    <m/>
    <m/>
    <m/>
    <m/>
    <m/>
    <x v="1"/>
    <s v="C4.1 Índice de acciones estratégica para la prevención y fortalecimiento de las actividades de sanidad (OISA)"/>
  </r>
  <r>
    <n v="2023"/>
    <x v="1"/>
    <x v="2"/>
    <s v="Ascendente"/>
    <x v="2"/>
    <n v="0.71500009286152066"/>
    <n v="1835080.39"/>
    <n v="2566545.6666666665"/>
    <s v="Marzo"/>
    <n v="0.77480000000000004"/>
    <n v="2867282"/>
    <n v="3700502"/>
    <n v="108.37"/>
    <s v="Los valores del numerador y denominador se encuentran por arriba de los estimados  así como la meta realizada que se encuentra por arriba de la programada debido al incremento de la plantilla TEA en todas las OISA que influye en la cantidad de verificaciones realizadas por este personal con respecto al total de verificciones realizadas en las OISA (TEA y Oficiales). "/>
    <s v="El efecto es positivo derivado que se presenta más participación del personal Tercero Especialista Autorizado (TEA IICA) en las actividades de verificación en importación comercial y turística en las Oficinas de Inspección de Sanidad Agropecuaria (OISA) lo cual fortalece el servicio de inspección que se ofrece a los productores."/>
    <m/>
    <m/>
    <x v="2"/>
    <m/>
  </r>
  <r>
    <n v="2023"/>
    <x v="1"/>
    <x v="2"/>
    <s v="Ascendente"/>
    <x v="3"/>
    <n v="0.73"/>
    <n v="3000519.665"/>
    <n v="4196530.666666667"/>
    <s v="Junio"/>
    <n v="0.77559999999999996"/>
    <n v="6834636"/>
    <n v="8812087"/>
    <n v="106.25"/>
    <s v="La meta realizada se encuentra por arriba de la programada, debido al incremento de la plantilla TEA en todas las OISA (numerador) con respecto al total de verificaciones realizadas por TEA y personal Oficial los cuales se enfocan en realizar los actos de autoridad (denominador). Asimismo, ambos valores están por arriba de lo programado debido al incremento del flujo comercial y turístico de los cargamentos y pasajeros."/>
    <s v=" El efecto es positivo toda vez que se presenta más participación del personal Tercero Especialista Autorizado (TEA IICA) en las actividades de verificación en importación comercial y turística en las Oficinas de Inspección de Sanidad Agropecuaria (OISA) lo cual favorece al servicio de inspección que se ofrece  a los productores."/>
    <m/>
    <m/>
    <x v="2"/>
    <m/>
  </r>
  <r>
    <n v="2023"/>
    <x v="1"/>
    <x v="2"/>
    <s v="Ascendente"/>
    <x v="4"/>
    <n v="0.75"/>
    <n v="4311460.7249999996"/>
    <n v="6030014.9999999991"/>
    <s v="Septiembre"/>
    <n v="0.77239999999999998"/>
    <n v="10407454"/>
    <n v="13473575"/>
    <n v="102.99"/>
    <s v="La meta se cumple y se encuentra 2.24% por arriba de lo programado, debido al incremento de la platilla TEA (denominador) en todas las OISA con respecto al personal Oficial (numerador) los cuales se enfocan en realizar los actos de autoridad. "/>
    <s v="Sin efectos cuantificables toda vez que la variación no se considera significativa"/>
    <m/>
    <m/>
    <x v="2"/>
    <m/>
  </r>
  <r>
    <n v="2023"/>
    <x v="1"/>
    <x v="2"/>
    <s v="Ascendente"/>
    <x v="5"/>
    <n v="0.75"/>
    <n v="6061263.7800000003"/>
    <n v="8477292.333333334"/>
    <s v="Diciembre"/>
    <n v="0.77821817379801073"/>
    <n v="15514633"/>
    <n v="19936097"/>
    <n v="103.6"/>
    <s v="Los valores del numerador y denominador, así como la meta realizada que se encuentra por arriba de la programada debido al incremento de la plantilla del Tercero Especialista Autorizado (TEA) en todas las Oficinas de Inspección de Sanidad Agropecuaria (OISAs) los cuales se enfocan en realizar los actos de autoridad. "/>
    <s v="El efecto es positivo toda vez que la variación favorece al servicio de inspección que se ofrece a los productores."/>
    <m/>
    <m/>
    <x v="2"/>
    <m/>
  </r>
  <r>
    <n v="2023"/>
    <x v="2"/>
    <x v="3"/>
    <s v="Ascendente"/>
    <x v="2"/>
    <n v="0.61199999999999999"/>
    <s v="NA"/>
    <s v="NA"/>
    <s v="Marzo"/>
    <n v="0.72499999999999998"/>
    <s v="NA"/>
    <s v="NA"/>
    <n v="118.46"/>
    <s v="La meta realizada se encuentra por arriba de la estimada con una diferencia de 11.3 puntos, colocando el indicador en semáforo amarillo (parametro de semaforización umbral amarillo mayor 71.2 a menor o igual a 81.2), esto debido a los siguientes supuestos:_x000a__x000a_• Incremento en la plantilla operativa:_x000a_    o Con respecto al mismo período del 2022 se incrementó la plantilla en un 29.3% (39 ingresos), lo que significa un aumento en participación del personal TEA IICA en las actividades de verificación en materia de movilización nacional;_x000a_• Incremento de aforo de vehículos comerciales:_x000a_    o Durante el primer trimestre del 2023 se incrementó en 2.6% el tránsito de vehículos comerciales con respecto al 2022, aumentando en 0.11 puntos la participación del personal TEA IICA en este rubro (pasando de 0.51 en 2022 a 0.62 en 2023);_x000a_• Incremento de aforo de vehículos turísticos:_x000a_    o De forma análoga el aforo de vehículos turísticos tuvo un incremento del 24.8%, impactando el valor de la participación del personal TEA IICA en 0.16 puntos en este rubro (pasando de 0.67 en 2022 a 0.83 en 2023)."/>
    <s v="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
    <m/>
    <m/>
    <x v="3"/>
    <m/>
  </r>
  <r>
    <n v="2023"/>
    <x v="2"/>
    <x v="3"/>
    <s v="Ascendente"/>
    <x v="3"/>
    <n v="0.67"/>
    <s v="NA"/>
    <s v="NA"/>
    <s v="Junio"/>
    <n v="0.68440000000000001"/>
    <s v="NA"/>
    <s v="NA"/>
    <n v="102.15"/>
    <s v="La meta realizada se encuentra por arriba de la estimada, debido a lo siguiente: Incremento del 14.8% (22 ingresos) en la plantilla operativa, con respecto al mismo período del 2022, lo que significa un aumento en participación del personal Tercero Especialista Autorizado (TEA IICA) en las actividades de verificación en materia de movilización nacional; durante este trimestre se incrementó en 2.7% el tránsito de vehículos comerciales con respecto al 2022, aumentando en 0.03 puntos la participación del personal TEA IICA en este rubro (pasando de 0.54 en 2022 a 0.57 en 2023); de forma análoga el aforo de vehículos turísticos tuvo un incremento del 17.6%, impactando el valor de la participación del personal TEA IICA en 0.18 puntos en este rubro (pasando de 0.61 en 2022 a 0.79 en 2023)."/>
    <s v="El efecto es positivo,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
    <m/>
    <m/>
    <x v="3"/>
    <m/>
  </r>
  <r>
    <n v="2023"/>
    <x v="2"/>
    <x v="3"/>
    <s v="Ascendente"/>
    <x v="4"/>
    <n v="0.67"/>
    <s v="NA"/>
    <s v="NA"/>
    <s v="Septiembre"/>
    <n v="0.68989999999999996"/>
    <s v="NA"/>
    <s v="NA"/>
    <n v="102.97"/>
    <s v="La meta realizada se encuentra por arriba de la estimada 1.99, debido a lo siguiente: Incremento de la actividad TEA IICA en la verificación en materia de movilización nacional de vehículos comerciales con respecto al 2022, siendo esto de 14.4%."/>
    <s v="El efecto es positivo,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
    <m/>
    <m/>
    <x v="3"/>
    <m/>
  </r>
  <r>
    <n v="2023"/>
    <x v="2"/>
    <x v="3"/>
    <s v="Ascendente"/>
    <x v="5"/>
    <n v="0.67"/>
    <s v="NA"/>
    <s v="NA"/>
    <s v="Diciembre"/>
    <n v="0.66310000000000002"/>
    <s v="NA"/>
    <s v="NA"/>
    <n v="110.31"/>
    <s v="La meta realizada se encuentra por arriba de lo estimado en la programación debido al incremento del 0.17 en la actividad de vehículos turísticos con respecto al 2022 (0.71), siendo en 2023 de 0.88, provocando un aumento en la meta de 6.91% con respecto a lo programado."/>
    <s v="El efecto es positivo,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
    <m/>
    <m/>
    <x v="3"/>
    <m/>
  </r>
  <r>
    <n v="2023"/>
    <x v="3"/>
    <x v="4"/>
    <s v="Ascendente"/>
    <x v="2"/>
    <n v="0.91420381750667734"/>
    <n v="42100"/>
    <n v="46051"/>
    <s v="Marzo"/>
    <n v="0.91710000000000003"/>
    <n v="56753"/>
    <n v="61886"/>
    <n v="1.0031000000000001"/>
    <s v="Se observa que hubo un incremento en las detecciones de los caninos ya que se presenta un retorno a la normalidad de tránsito de pasajeros y mercarcías reguladas tras los efectos de la pandemia (aunque se cuenta con menos caninos en operación)"/>
    <s v="El efecto es positivo ya que los caninos mantienen constante la eficacia en el marcaje."/>
    <m/>
    <m/>
    <x v="4"/>
    <m/>
  </r>
  <r>
    <n v="2023"/>
    <x v="3"/>
    <x v="4"/>
    <s v="Ascendente"/>
    <x v="3"/>
    <n v="0.91420381750667734"/>
    <n v="84200"/>
    <n v="92102"/>
    <s v="Junio"/>
    <n v="0.91269999999999996"/>
    <n v="104030"/>
    <n v="113986"/>
    <n v="99.83"/>
    <s v="Se observa que hubo un incremento en las detecciones de los caninos ya que se presenta un retorno a la normalidad de transito de pasajeros y mercancia regulada tras los efectos de la pandemia (se ingresaron nuevos caninos)"/>
    <s v="El efecto es positivo ya que los caninos mantienen constante la eficacia en el marcaje. Se observa una minima baja de eficacia debido a que se incorporaron a la operación nuevas unidades caninas y se encuentran en período de adaptación. "/>
    <m/>
    <m/>
    <x v="4"/>
    <m/>
  </r>
  <r>
    <n v="2023"/>
    <x v="3"/>
    <x v="4"/>
    <s v="Ascendente"/>
    <x v="4"/>
    <n v="0.91420381750667734"/>
    <n v="126300"/>
    <n v="138153"/>
    <s v="Septiembre"/>
    <n v="0.90890000000000004"/>
    <n v="151532"/>
    <n v="166729"/>
    <n v="99.42"/>
    <s v="En términos relativos la meta realizada está por debajo de lo programado, sin embargo, en términos absolutos, se observa un incremento en las detecciones de los caninos, debido al retorno a la normalidad de tránsito de pasajeros y mercancía regulada tras los efectos de la pandemia (se ingresaron nuevos caninos)."/>
    <s v="El efecto es positivo ya que los caninos mantienen constante la eficacia en el marcaje. Se observa una mínima baja de eficacia debido a que se incorporaron a la operación nuevas unidades caninas que se encuentran en período de adaptación y otras se retiran de la operación por eded, o enfermedad que limitan su desarrollo en el trabajo. "/>
    <m/>
    <m/>
    <x v="4"/>
    <m/>
  </r>
  <r>
    <n v="2023"/>
    <x v="3"/>
    <x v="4"/>
    <s v="Ascendente"/>
    <x v="5"/>
    <n v="0.91420381750667734"/>
    <n v="168400"/>
    <n v="184204"/>
    <s v="Diciembre"/>
    <n v="0.90968392620616223"/>
    <n v="210157"/>
    <n v="231022"/>
    <n v="99.45"/>
    <s v="En términos relativos la meta realizada está por debajo de lo programado, sin embargo, en términos absolutos, se observa un incremento en las detecciones de los caninos, debido al retorno a la normalidad de tránsito de pasajeros y mercancía regulada tras los efectos de la pandemia (se ingresaron nuevos caninos)."/>
    <s v="El efecto es positivo ya que los caninos mantienen constante la eficacia en el marcaje. Se observa una mínima baja de eficacia debido a que se incorporaron a la operación nuevas unidades caninas que se encuentran en período de adaptación y otras se retiran de la operación por edad, o enfermedad que limitan su desarrollo en el trabajo. "/>
    <m/>
    <m/>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V15:X15" firstHeaderRow="0" firstDataRow="1" firstDataCol="1" rowPageCount="1" colPageCount="1"/>
  <pivotFields count="19">
    <pivotField showAll="0"/>
    <pivotField showAll="0"/>
    <pivotField showAll="0"/>
    <pivotField showAll="0"/>
    <pivotField axis="axisRow" showAll="0">
      <items count="7">
        <item x="0"/>
        <item x="2"/>
        <item x="1"/>
        <item x="3"/>
        <item x="4"/>
        <item x="5"/>
        <item t="default"/>
      </items>
    </pivotField>
    <pivotField dataField="1" showAll="0"/>
    <pivotField numFmtId="165" showAll="0"/>
    <pivotField numFmtId="165" showAll="0"/>
    <pivotField showAll="0"/>
    <pivotField dataField="1" showAll="0"/>
    <pivotField numFmtId="165" showAll="0"/>
    <pivotField numFmtId="165" showAll="0"/>
    <pivotField showAll="0"/>
    <pivotField showAll="0"/>
    <pivotField showAll="0"/>
    <pivotField showAll="0"/>
    <pivotField showAll="0"/>
    <pivotField axis="axisPage" multipleItemSelectionAllowed="1" showAll="0">
      <items count="12">
        <item h="1" m="1" x="9"/>
        <item h="1" m="1" x="5"/>
        <item m="1" x="6"/>
        <item h="1" m="1" x="10"/>
        <item h="1" m="1" x="8"/>
        <item m="1" x="7"/>
        <item h="1" x="0"/>
        <item h="1" x="1"/>
        <item h="1" x="2"/>
        <item h="1" x="3"/>
        <item h="1" x="4"/>
        <item t="default"/>
      </items>
    </pivotField>
    <pivotField showAll="0"/>
  </pivotFields>
  <rowFields count="1">
    <field x="4"/>
  </rowFields>
  <colFields count="1">
    <field x="-2"/>
  </colFields>
  <colItems count="2">
    <i>
      <x/>
    </i>
    <i i="1">
      <x v="1"/>
    </i>
  </colItems>
  <pageFields count="1">
    <pageField fld="17" hier="-1"/>
  </pageFields>
  <dataFields count="2">
    <dataField name="Programada" fld="5" baseField="0" baseItem="0"/>
    <dataField name="Realizada" fld="9" baseField="0" baseItem="0"/>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Z15:Z16" firstHeaderRow="1" firstDataRow="1" firstDataCol="1" rowPageCount="1" colPageCount="1"/>
  <pivotFields count="19">
    <pivotField showAll="0"/>
    <pivotField showAll="0"/>
    <pivotField axis="axisRow" showAll="0">
      <items count="18">
        <item m="1" x="16"/>
        <item m="1" x="5"/>
        <item m="1" x="6"/>
        <item m="1" x="8"/>
        <item m="1" x="9"/>
        <item m="1" x="12"/>
        <item m="1" x="10"/>
        <item m="1" x="11"/>
        <item m="1" x="13"/>
        <item m="1" x="14"/>
        <item m="1" x="7"/>
        <item m="1" x="15"/>
        <item x="2"/>
        <item x="3"/>
        <item x="4"/>
        <item x="0"/>
        <item x="1"/>
        <item t="default"/>
      </items>
    </pivotField>
    <pivotField showAll="0"/>
    <pivotField showAll="0"/>
    <pivotField showAll="0"/>
    <pivotField numFmtId="165" showAll="0"/>
    <pivotField numFmtId="165" showAll="0"/>
    <pivotField showAll="0"/>
    <pivotField showAll="0"/>
    <pivotField numFmtId="165" showAll="0"/>
    <pivotField numFmtId="165" showAll="0"/>
    <pivotField showAll="0"/>
    <pivotField showAll="0"/>
    <pivotField showAll="0"/>
    <pivotField showAll="0"/>
    <pivotField showAll="0"/>
    <pivotField axis="axisPage" multipleItemSelectionAllowed="1" showAll="0">
      <items count="12">
        <item h="1" m="1" x="9"/>
        <item m="1" x="5"/>
        <item m="1" x="6"/>
        <item h="1" m="1" x="10"/>
        <item h="1" m="1" x="8"/>
        <item h="1" m="1" x="7"/>
        <item h="1" x="0"/>
        <item h="1" x="1"/>
        <item h="1" x="2"/>
        <item h="1" x="3"/>
        <item h="1" x="4"/>
        <item t="default"/>
      </items>
    </pivotField>
    <pivotField showAll="0"/>
  </pivotFields>
  <rowFields count="1">
    <field x="2"/>
  </rowFields>
  <rowItems count="1">
    <i t="grand">
      <x/>
    </i>
  </rowItems>
  <colItems count="1">
    <i/>
  </colItems>
  <pageFields count="1">
    <pageField fld="1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0" dataOnRows="1"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F15:J19" firstHeaderRow="1" firstDataRow="2" firstDataCol="1"/>
  <pivotFields count="19">
    <pivotField showAll="0"/>
    <pivotField showAll="0">
      <items count="18">
        <item h="1" m="1" x="12"/>
        <item h="1" m="1" x="4"/>
        <item x="1"/>
        <item h="1" x="2"/>
        <item h="1" m="1" x="15"/>
        <item h="1" m="1" x="11"/>
        <item h="1" x="3"/>
        <item h="1" m="1" x="9"/>
        <item h="1" m="1" x="13"/>
        <item h="1" m="1" x="14"/>
        <item h="1" m="1" x="16"/>
        <item h="1" m="1" x="7"/>
        <item h="1" m="1" x="10"/>
        <item h="1" m="1" x="8"/>
        <item h="1" m="1" x="5"/>
        <item h="1" m="1" x="6"/>
        <item h="1" x="0"/>
        <item t="default"/>
      </items>
    </pivotField>
    <pivotField showAll="0"/>
    <pivotField showAll="0"/>
    <pivotField axis="axisCol" showAll="0">
      <items count="7">
        <item x="2"/>
        <item x="3"/>
        <item x="4"/>
        <item x="5"/>
        <item x="0"/>
        <item x="1"/>
        <item t="default"/>
      </items>
    </pivotField>
    <pivotField showAll="0"/>
    <pivotField numFmtId="165" showAll="0"/>
    <pivotField numFmtId="165" showAll="0"/>
    <pivotField showAll="0"/>
    <pivotField dataField="1" showAll="0"/>
    <pivotField dataField="1" numFmtId="165" showAll="0"/>
    <pivotField dataField="1" numFmtId="165" showAll="0"/>
    <pivotField showAll="0"/>
    <pivotField showAll="0"/>
    <pivotField showAll="0"/>
    <pivotField showAll="0"/>
    <pivotField showAll="0"/>
    <pivotField showAll="0"/>
    <pivotField showAll="0"/>
  </pivotFields>
  <rowFields count="1">
    <field x="-2"/>
  </rowFields>
  <rowItems count="3">
    <i>
      <x/>
    </i>
    <i i="1">
      <x v="1"/>
    </i>
    <i i="2">
      <x v="2"/>
    </i>
  </rowItems>
  <colFields count="1">
    <field x="4"/>
  </colFields>
  <colItems count="4">
    <i>
      <x/>
    </i>
    <i>
      <x v="1"/>
    </i>
    <i>
      <x v="2"/>
    </i>
    <i>
      <x v="3"/>
    </i>
  </colItems>
  <dataFields count="3">
    <dataField name="Numerador" fld="10" baseField="4" baseItem="3"/>
    <dataField name="Denominador" fld="11" baseField="4" baseItem="3"/>
    <dataField name="Meta" fld="9" baseField="4" baseItem="3"/>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O15:Q19" firstHeaderRow="0" firstDataRow="1" firstDataCol="1"/>
  <pivotFields count="19">
    <pivotField showAll="0"/>
    <pivotField showAll="0">
      <items count="18">
        <item h="1" m="1" x="12"/>
        <item h="1" m="1" x="4"/>
        <item x="1"/>
        <item h="1" x="2"/>
        <item h="1" m="1" x="15"/>
        <item h="1" m="1" x="11"/>
        <item h="1" x="3"/>
        <item h="1" m="1" x="9"/>
        <item h="1" m="1" x="13"/>
        <item h="1" m="1" x="14"/>
        <item h="1" m="1" x="16"/>
        <item h="1" m="1" x="7"/>
        <item h="1" m="1" x="10"/>
        <item h="1" m="1" x="8"/>
        <item h="1" m="1" x="5"/>
        <item h="1" m="1" x="6"/>
        <item h="1" x="0"/>
        <item t="default"/>
      </items>
    </pivotField>
    <pivotField showAll="0"/>
    <pivotField showAll="0"/>
    <pivotField axis="axisRow" showAll="0">
      <items count="7">
        <item x="2"/>
        <item x="3"/>
        <item x="4"/>
        <item x="5"/>
        <item x="0"/>
        <item x="1"/>
        <item t="default"/>
      </items>
    </pivotField>
    <pivotField dataField="1" showAll="0"/>
    <pivotField numFmtId="165" showAll="0"/>
    <pivotField numFmtId="165" showAll="0"/>
    <pivotField showAll="0"/>
    <pivotField dataField="1" showAll="0"/>
    <pivotField numFmtId="165" showAll="0"/>
    <pivotField numFmtId="165" showAll="0"/>
    <pivotField showAll="0"/>
    <pivotField showAll="0"/>
    <pivotField showAll="0"/>
    <pivotField showAll="0"/>
    <pivotField showAll="0"/>
    <pivotField showAll="0"/>
    <pivotField showAll="0"/>
  </pivotFields>
  <rowFields count="1">
    <field x="4"/>
  </rowFields>
  <rowItems count="4">
    <i>
      <x/>
    </i>
    <i>
      <x v="1"/>
    </i>
    <i>
      <x v="2"/>
    </i>
    <i>
      <x v="3"/>
    </i>
  </rowItems>
  <colFields count="1">
    <field x="-2"/>
  </colFields>
  <colItems count="2">
    <i>
      <x/>
    </i>
    <i i="1">
      <x v="1"/>
    </i>
  </colItems>
  <dataFields count="2">
    <dataField name="Programada" fld="5" baseField="0" baseItem="0" numFmtId="167"/>
    <dataField name="Realizada" fld="9" baseField="0" baseItem="0"/>
  </dataFields>
  <formats count="1">
    <format dxfId="3">
      <pivotArea outline="0" collapsedLevelsAreSubtotals="1" fieldPosition="0">
        <references count="1">
          <reference field="4294967294" count="1" selected="0">
            <x v="0"/>
          </reference>
        </references>
      </pivotArea>
    </format>
  </formats>
  <chartFormats count="2">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B17" firstHeaderRow="1" firstDataRow="1" firstDataCol="1"/>
  <pivotFields count="19">
    <pivotField showAll="0"/>
    <pivotField showAll="0">
      <items count="18">
        <item h="1" m="1" x="12"/>
        <item h="1" m="1" x="4"/>
        <item x="1"/>
        <item h="1" x="2"/>
        <item h="1" m="1" x="15"/>
        <item h="1" m="1" x="11"/>
        <item h="1" x="3"/>
        <item h="1" m="1" x="9"/>
        <item h="1" m="1" x="13"/>
        <item h="1" m="1" x="14"/>
        <item h="1" m="1" x="16"/>
        <item h="1" m="1" x="7"/>
        <item h="1" m="1" x="10"/>
        <item h="1" m="1" x="8"/>
        <item h="1" m="1" x="5"/>
        <item h="1" m="1" x="6"/>
        <item h="1" x="0"/>
        <item t="default"/>
      </items>
    </pivotField>
    <pivotField axis="axisRow" showAll="0">
      <items count="18">
        <item m="1" x="16"/>
        <item m="1" x="5"/>
        <item m="1" x="6"/>
        <item m="1" x="8"/>
        <item m="1" x="9"/>
        <item m="1" x="12"/>
        <item m="1" x="10"/>
        <item m="1" x="11"/>
        <item m="1" x="13"/>
        <item m="1" x="14"/>
        <item m="1" x="7"/>
        <item m="1" x="15"/>
        <item x="2"/>
        <item x="3"/>
        <item x="4"/>
        <item x="0"/>
        <item x="1"/>
        <item t="default"/>
      </items>
    </pivotField>
    <pivotField showAll="0"/>
    <pivotField showAll="0"/>
    <pivotField showAll="0"/>
    <pivotField numFmtId="165" showAll="0"/>
    <pivotField numFmtId="165" showAll="0"/>
    <pivotField showAll="0"/>
    <pivotField showAll="0"/>
    <pivotField numFmtId="165" showAll="0"/>
    <pivotField numFmtId="165" showAll="0"/>
    <pivotField showAll="0"/>
    <pivotField showAll="0"/>
    <pivotField showAll="0"/>
    <pivotField showAll="0"/>
    <pivotField showAll="0"/>
    <pivotField showAll="0"/>
    <pivotField showAll="0"/>
  </pivotFields>
  <rowFields count="1">
    <field x="2"/>
  </rowFields>
  <rowItems count="2">
    <i>
      <x v="1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Indicador" sourceName="Nombre Indicador">
  <pivotTables>
    <pivotTable tabId="2" name="TablaDinámica4"/>
    <pivotTable tabId="2" name="TablaDinámica2"/>
    <pivotTable tabId="2" name="TablaDinámica3"/>
  </pivotTables>
  <data>
    <tabular pivotCacheId="1">
      <items count="17">
        <i x="1" s="1"/>
        <i x="2"/>
        <i x="3"/>
        <i x="0"/>
        <i x="12" nd="1"/>
        <i x="4" nd="1"/>
        <i x="15" nd="1"/>
        <i x="11" nd="1"/>
        <i x="9" nd="1"/>
        <i x="13" nd="1"/>
        <i x="14" nd="1"/>
        <i x="16" nd="1"/>
        <i x="7" nd="1"/>
        <i x="10" nd="1"/>
        <i x="8" nd="1"/>
        <i x="5" nd="1"/>
        <i x="6"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Indicador" cache="SegmentaciónDeDatos_Nombre_Indicador" caption="SELECCIONE EL INDICADOR" style="SlicerStyleLight3" rowHeight="241300"/>
</slicers>
</file>

<file path=xl/tables/table1.xml><?xml version="1.0" encoding="utf-8"?>
<table xmlns="http://schemas.openxmlformats.org/spreadsheetml/2006/main" id="1" name="Tabla1" displayName="Tabla1" ref="A13:S27" totalsRowShown="0" dataDxfId="24" headerRowBorderDxfId="25" totalsRowBorderDxfId="23">
  <tableColumns count="19">
    <tableColumn id="1" name="AÑO" dataDxfId="22"/>
    <tableColumn id="2" name="Nombre Indicador" dataDxfId="21"/>
    <tableColumn id="3" name="Método de Cálculo" dataDxfId="20" dataCellStyle="Porcentaje"/>
    <tableColumn id="4" name="Sentido del Indicador" dataDxfId="19" dataCellStyle="Porcentaje"/>
    <tableColumn id="5" name="Periodo" dataDxfId="18"/>
    <tableColumn id="6" name="Meta Programada" dataDxfId="17"/>
    <tableColumn id="7" name="Numerador Programado" dataDxfId="16" dataCellStyle="Millares"/>
    <tableColumn id="8" name="Denominador Programado" dataDxfId="15" dataCellStyle="Millares"/>
    <tableColumn id="9" name="Período " dataDxfId="14"/>
    <tableColumn id="10" name="Avance Meta" dataDxfId="13" dataCellStyle="Porcentaje"/>
    <tableColumn id="11" name="Avance Numerador" dataDxfId="12" dataCellStyle="Millares"/>
    <tableColumn id="12" name="Avance Denominador" dataDxfId="11" dataCellStyle="Millares"/>
    <tableColumn id="13" name=" Cumplimiento" dataDxfId="10"/>
    <tableColumn id="14" name="Causa" dataDxfId="9"/>
    <tableColumn id="15" name="Efecto" dataDxfId="8"/>
    <tableColumn id="16" name="Estado" dataDxfId="7"/>
    <tableColumn id="17" name="Avance Estado" dataDxfId="6"/>
    <tableColumn id="18" name="Programado" dataDxfId="5" dataCellStyle="Millares"/>
    <tableColumn id="19" name="Avance" dataDxfId="4" dataCellStyle="Millares"/>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V27"/>
  <sheetViews>
    <sheetView showGridLines="0" topLeftCell="G19" zoomScale="90" zoomScaleNormal="90" workbookViewId="0">
      <selection activeCell="K33" sqref="K33"/>
    </sheetView>
  </sheetViews>
  <sheetFormatPr baseColWidth="10" defaultRowHeight="15"/>
  <cols>
    <col min="1" max="1" width="11.5703125" customWidth="1"/>
    <col min="2" max="2" width="58" style="3" customWidth="1"/>
    <col min="3" max="3" width="68.5703125" style="3" customWidth="1"/>
    <col min="4" max="4" width="22.28515625" customWidth="1"/>
    <col min="5" max="5" width="12.7109375" bestFit="1" customWidth="1"/>
    <col min="6" max="6" width="21.5703125" bestFit="1" customWidth="1"/>
    <col min="7" max="7" width="27.7109375" bestFit="1" customWidth="1"/>
    <col min="8" max="8" width="29.85546875" bestFit="1" customWidth="1"/>
    <col min="9" max="9" width="13.140625" bestFit="1" customWidth="1"/>
    <col min="10" max="10" width="17" bestFit="1" customWidth="1"/>
    <col min="11" max="11" width="23" bestFit="1" customWidth="1"/>
    <col min="12" max="12" width="25.140625" bestFit="1" customWidth="1"/>
    <col min="13" max="13" width="19.140625" bestFit="1" customWidth="1"/>
    <col min="14" max="14" width="10.85546875" style="3" bestFit="1" customWidth="1"/>
    <col min="15" max="15" width="11.42578125" style="3" bestFit="1" customWidth="1"/>
    <col min="16" max="16" width="11.5703125" bestFit="1" customWidth="1"/>
    <col min="17" max="17" width="14.28515625" style="4" bestFit="1" customWidth="1"/>
    <col min="18" max="18" width="16.7109375" style="5" bestFit="1" customWidth="1"/>
    <col min="19" max="19" width="12.140625" style="5" bestFit="1" customWidth="1"/>
  </cols>
  <sheetData>
    <row r="1" spans="1:48">
      <c r="A1" s="1"/>
      <c r="B1" s="2"/>
      <c r="C1" s="2"/>
      <c r="D1" s="1"/>
      <c r="E1" s="1"/>
      <c r="F1" s="1"/>
      <c r="G1" s="1"/>
      <c r="H1" s="1"/>
      <c r="I1" s="1"/>
      <c r="J1" s="1"/>
      <c r="K1" s="1"/>
      <c r="L1" s="1"/>
      <c r="M1" s="1"/>
      <c r="N1" s="2"/>
    </row>
    <row r="2" spans="1:48">
      <c r="A2" s="1"/>
      <c r="B2" s="2"/>
      <c r="C2" s="2"/>
      <c r="D2" s="1"/>
      <c r="E2" s="1"/>
      <c r="F2" s="1"/>
      <c r="G2" s="1"/>
      <c r="H2" s="1"/>
      <c r="I2" s="1"/>
      <c r="J2" s="1"/>
      <c r="L2" s="1"/>
      <c r="M2" s="1"/>
      <c r="N2" s="2"/>
    </row>
    <row r="3" spans="1:48">
      <c r="A3" s="1"/>
      <c r="B3" s="2"/>
      <c r="C3" s="2"/>
      <c r="D3" s="1"/>
      <c r="E3" s="1"/>
      <c r="F3" s="1"/>
      <c r="G3" s="1"/>
      <c r="H3" s="1"/>
      <c r="I3" s="1"/>
      <c r="J3" s="1"/>
      <c r="L3" s="1"/>
      <c r="M3" s="1"/>
      <c r="N3" s="2"/>
    </row>
    <row r="4" spans="1:48">
      <c r="A4" s="1"/>
      <c r="B4" s="2"/>
      <c r="C4" s="2"/>
      <c r="D4" s="1"/>
      <c r="E4" s="1"/>
      <c r="F4" s="1"/>
      <c r="G4" s="1"/>
      <c r="H4" s="1"/>
      <c r="I4" s="1"/>
      <c r="J4" s="1"/>
      <c r="K4" s="1"/>
      <c r="L4" s="1"/>
      <c r="M4" s="1"/>
      <c r="N4" s="2"/>
    </row>
    <row r="5" spans="1:48">
      <c r="A5" s="1"/>
      <c r="B5" s="2"/>
      <c r="C5" s="2"/>
      <c r="D5" s="1"/>
      <c r="E5" s="1"/>
      <c r="F5" s="1"/>
      <c r="G5" s="1"/>
      <c r="H5" s="1"/>
      <c r="I5" s="1"/>
      <c r="J5" s="1"/>
      <c r="K5" s="1"/>
      <c r="L5" s="1"/>
      <c r="M5" s="1"/>
      <c r="N5" s="2"/>
    </row>
    <row r="6" spans="1:48">
      <c r="A6" s="1"/>
      <c r="B6" s="2"/>
      <c r="C6" s="2"/>
      <c r="D6" s="1"/>
      <c r="E6" s="1"/>
      <c r="F6" s="1"/>
      <c r="G6" s="1"/>
      <c r="H6" s="1"/>
      <c r="I6" s="1"/>
      <c r="J6" s="1"/>
      <c r="K6" s="1"/>
      <c r="L6" s="1"/>
      <c r="M6" s="1"/>
      <c r="N6" s="2"/>
    </row>
    <row r="7" spans="1:48" ht="24">
      <c r="A7" s="6"/>
      <c r="B7" s="7"/>
      <c r="C7" s="7"/>
      <c r="D7" s="8"/>
      <c r="E7" s="8"/>
      <c r="F7" s="8"/>
      <c r="G7" s="8"/>
      <c r="H7" s="8"/>
      <c r="I7" s="8"/>
      <c r="J7" s="8"/>
      <c r="K7" s="8"/>
      <c r="L7" s="8"/>
      <c r="M7" s="8"/>
      <c r="N7" s="7"/>
      <c r="O7" s="7"/>
      <c r="P7" s="8"/>
      <c r="Q7" s="9"/>
      <c r="R7" s="10"/>
      <c r="S7" s="1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c r="A8" s="11"/>
      <c r="B8" s="12"/>
      <c r="C8" s="12"/>
      <c r="D8" s="11"/>
      <c r="E8" s="11"/>
      <c r="F8" s="11"/>
      <c r="G8" s="11"/>
      <c r="H8" s="11"/>
      <c r="I8" s="11"/>
      <c r="J8" s="11"/>
      <c r="K8" s="11"/>
      <c r="L8" s="11"/>
      <c r="M8" s="11"/>
      <c r="N8" s="12"/>
      <c r="O8" s="12"/>
      <c r="P8" s="11"/>
      <c r="Q8" s="13"/>
      <c r="R8" s="14"/>
      <c r="S8" s="14"/>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12" spans="1:48">
      <c r="B12" s="2"/>
      <c r="C12" s="2"/>
      <c r="D12" s="1"/>
      <c r="E12" s="107" t="s">
        <v>76</v>
      </c>
      <c r="F12" s="107"/>
      <c r="G12" s="107"/>
      <c r="H12" s="107"/>
      <c r="I12" s="108" t="s">
        <v>0</v>
      </c>
      <c r="J12" s="108"/>
      <c r="K12" s="108"/>
      <c r="L12" s="108"/>
      <c r="M12" s="15" t="s">
        <v>1</v>
      </c>
      <c r="N12" s="109" t="s">
        <v>2</v>
      </c>
      <c r="O12" s="109"/>
    </row>
    <row r="13" spans="1:48">
      <c r="A13" s="16" t="s">
        <v>3</v>
      </c>
      <c r="B13" s="17" t="s">
        <v>4</v>
      </c>
      <c r="C13" s="18" t="s">
        <v>5</v>
      </c>
      <c r="D13" s="19" t="s">
        <v>6</v>
      </c>
      <c r="E13" s="19" t="s">
        <v>7</v>
      </c>
      <c r="F13" s="19" t="s">
        <v>8</v>
      </c>
      <c r="G13" s="19" t="s">
        <v>9</v>
      </c>
      <c r="H13" s="19" t="s">
        <v>10</v>
      </c>
      <c r="I13" s="19" t="s">
        <v>11</v>
      </c>
      <c r="J13" s="19" t="s">
        <v>12</v>
      </c>
      <c r="K13" s="19" t="s">
        <v>13</v>
      </c>
      <c r="L13" s="19" t="s">
        <v>14</v>
      </c>
      <c r="M13" s="19" t="s">
        <v>15</v>
      </c>
      <c r="N13" s="18" t="s">
        <v>16</v>
      </c>
      <c r="O13" s="20" t="s">
        <v>17</v>
      </c>
      <c r="P13" s="21" t="s">
        <v>18</v>
      </c>
      <c r="Q13" s="22" t="s">
        <v>19</v>
      </c>
      <c r="R13" s="23" t="s">
        <v>20</v>
      </c>
      <c r="S13" s="23" t="s">
        <v>21</v>
      </c>
    </row>
    <row r="14" spans="1:48" s="36" customFormat="1" ht="90" customHeight="1">
      <c r="A14" s="24">
        <v>2023</v>
      </c>
      <c r="B14" s="79" t="s">
        <v>53</v>
      </c>
      <c r="C14" s="26" t="s">
        <v>54</v>
      </c>
      <c r="D14" s="27" t="s">
        <v>33</v>
      </c>
      <c r="E14" s="28" t="s">
        <v>23</v>
      </c>
      <c r="F14" s="88">
        <f>Tabla1[[#This Row],[Numerador Programado]]/Tabla1[[#This Row],[Denominador Programado]]</f>
        <v>2.8720119612426656E-3</v>
      </c>
      <c r="G14" s="89">
        <v>18014</v>
      </c>
      <c r="H14" s="89">
        <v>6272258</v>
      </c>
      <c r="I14" s="29" t="s">
        <v>24</v>
      </c>
      <c r="J14" s="57">
        <f>([1]!Tabla1[[#This Row],[Avance Numerador]]/[1]!Tabla1[[#This Row],[Avance Denominador]])</f>
        <v>2.2071153914083709E-3</v>
      </c>
      <c r="K14" s="56">
        <v>20057</v>
      </c>
      <c r="L14" s="56">
        <v>9087427</v>
      </c>
      <c r="M14" s="30"/>
      <c r="N14" s="40" t="s">
        <v>75</v>
      </c>
      <c r="O14" s="40"/>
      <c r="P14" s="33"/>
      <c r="Q14" s="34"/>
      <c r="R14" s="35" t="s">
        <v>57</v>
      </c>
      <c r="S14" s="35" t="s">
        <v>46</v>
      </c>
    </row>
    <row r="15" spans="1:48" s="36" customFormat="1" ht="121.5" customHeight="1">
      <c r="A15" s="24">
        <v>2023</v>
      </c>
      <c r="B15" s="79" t="s">
        <v>53</v>
      </c>
      <c r="C15" s="26" t="s">
        <v>55</v>
      </c>
      <c r="D15" s="27" t="s">
        <v>33</v>
      </c>
      <c r="E15" s="28" t="s">
        <v>25</v>
      </c>
      <c r="F15" s="88">
        <v>2.2100000000000002E-3</v>
      </c>
      <c r="G15" s="90">
        <v>36444</v>
      </c>
      <c r="H15" s="90">
        <v>14567870</v>
      </c>
      <c r="I15" s="29" t="s">
        <v>26</v>
      </c>
      <c r="J15" s="57">
        <f>([1]!Tabla1[[#This Row],[Avance Numerador]]/[1]!Tabla1[[#This Row],[Avance Denominador]])</f>
        <v>2.2099579871594954E-3</v>
      </c>
      <c r="K15" s="56">
        <v>41696</v>
      </c>
      <c r="L15" s="56">
        <v>18867327</v>
      </c>
      <c r="M15" s="30"/>
      <c r="N15" s="31"/>
      <c r="O15" s="32"/>
      <c r="P15" s="33"/>
      <c r="Q15" s="34"/>
      <c r="R15" s="35" t="s">
        <v>58</v>
      </c>
      <c r="S15" s="35" t="s">
        <v>46</v>
      </c>
    </row>
    <row r="16" spans="1:48" s="36" customFormat="1" ht="64.5" customHeight="1">
      <c r="A16" s="24">
        <v>2023</v>
      </c>
      <c r="B16" s="79" t="s">
        <v>56</v>
      </c>
      <c r="C16" s="26" t="s">
        <v>49</v>
      </c>
      <c r="D16" s="37" t="s">
        <v>22</v>
      </c>
      <c r="E16" s="38" t="s">
        <v>27</v>
      </c>
      <c r="F16" s="39">
        <f>Tabla1[[#This Row],[Numerador Programado]]/Tabla1[[#This Row],[Denominador Programado]]</f>
        <v>0.71500009286152066</v>
      </c>
      <c r="G16" s="87">
        <v>1835080.39</v>
      </c>
      <c r="H16" s="87">
        <v>2566545.6666666665</v>
      </c>
      <c r="I16" s="40" t="s">
        <v>28</v>
      </c>
      <c r="J16" s="85">
        <v>0.77480000000000004</v>
      </c>
      <c r="K16" s="84">
        <v>2867282</v>
      </c>
      <c r="L16" s="84">
        <v>3700502</v>
      </c>
      <c r="M16" s="83">
        <v>108.37</v>
      </c>
      <c r="N16" s="40" t="s">
        <v>63</v>
      </c>
      <c r="O16" s="40" t="s">
        <v>64</v>
      </c>
      <c r="P16" s="42"/>
      <c r="Q16" s="43"/>
      <c r="R16" s="44" t="s">
        <v>59</v>
      </c>
      <c r="S16" s="44"/>
    </row>
    <row r="17" spans="1:19" s="36" customFormat="1" ht="60">
      <c r="A17" s="24">
        <v>2023</v>
      </c>
      <c r="B17" s="79" t="s">
        <v>56</v>
      </c>
      <c r="C17" s="26" t="s">
        <v>49</v>
      </c>
      <c r="D17" s="37" t="s">
        <v>22</v>
      </c>
      <c r="E17" s="38" t="s">
        <v>29</v>
      </c>
      <c r="F17" s="39">
        <v>0.73</v>
      </c>
      <c r="G17" s="87">
        <v>3000519.665</v>
      </c>
      <c r="H17" s="87">
        <v>4196530.666666667</v>
      </c>
      <c r="I17" s="40" t="s">
        <v>24</v>
      </c>
      <c r="J17" s="57">
        <v>0.77559999999999996</v>
      </c>
      <c r="K17" s="56">
        <v>6834636</v>
      </c>
      <c r="L17" s="56">
        <v>8812087</v>
      </c>
      <c r="M17" s="95">
        <v>106.25</v>
      </c>
      <c r="N17" s="96" t="s">
        <v>71</v>
      </c>
      <c r="O17" s="96" t="s">
        <v>72</v>
      </c>
      <c r="P17" s="42"/>
      <c r="Q17" s="43"/>
      <c r="R17" s="44" t="s">
        <v>59</v>
      </c>
      <c r="S17" s="44"/>
    </row>
    <row r="18" spans="1:19" s="36" customFormat="1" ht="60">
      <c r="A18" s="24">
        <v>2023</v>
      </c>
      <c r="B18" s="79" t="s">
        <v>56</v>
      </c>
      <c r="C18" s="26" t="s">
        <v>49</v>
      </c>
      <c r="D18" s="37" t="s">
        <v>22</v>
      </c>
      <c r="E18" s="38" t="s">
        <v>30</v>
      </c>
      <c r="F18" s="39">
        <v>0.75</v>
      </c>
      <c r="G18" s="87">
        <v>4311460.7249999996</v>
      </c>
      <c r="H18" s="87">
        <v>6030014.9999999991</v>
      </c>
      <c r="I18" s="40" t="s">
        <v>31</v>
      </c>
      <c r="J18" s="57">
        <v>0.77239999999999998</v>
      </c>
      <c r="K18" s="56">
        <v>10407454</v>
      </c>
      <c r="L18" s="56">
        <v>13473575</v>
      </c>
      <c r="M18" s="41">
        <v>102.99</v>
      </c>
      <c r="N18" s="42" t="s">
        <v>79</v>
      </c>
      <c r="O18" s="42" t="s">
        <v>80</v>
      </c>
      <c r="P18" s="42"/>
      <c r="Q18" s="43"/>
      <c r="R18" s="44" t="s">
        <v>59</v>
      </c>
      <c r="S18" s="44"/>
    </row>
    <row r="19" spans="1:19" s="36" customFormat="1" ht="60">
      <c r="A19" s="24">
        <v>2023</v>
      </c>
      <c r="B19" s="79" t="s">
        <v>56</v>
      </c>
      <c r="C19" s="26" t="s">
        <v>49</v>
      </c>
      <c r="D19" s="37" t="s">
        <v>22</v>
      </c>
      <c r="E19" s="38" t="s">
        <v>32</v>
      </c>
      <c r="F19" s="39">
        <v>0.75</v>
      </c>
      <c r="G19" s="87">
        <v>6061263.7800000003</v>
      </c>
      <c r="H19" s="87">
        <v>8477292.333333334</v>
      </c>
      <c r="I19" s="40" t="s">
        <v>26</v>
      </c>
      <c r="J19" s="57">
        <f>[1]!Tabla1[[#This Row],[Avance Numerador]]/[1]!Tabla1[[#This Row],[Avance Denominador]]</f>
        <v>0.77821817379801073</v>
      </c>
      <c r="K19" s="56">
        <v>15514633</v>
      </c>
      <c r="L19" s="56">
        <v>19936097</v>
      </c>
      <c r="M19" s="41">
        <v>103.6</v>
      </c>
      <c r="N19" s="42" t="s">
        <v>85</v>
      </c>
      <c r="O19" s="42" t="s">
        <v>86</v>
      </c>
      <c r="P19" s="42"/>
      <c r="Q19" s="43"/>
      <c r="R19" s="44" t="s">
        <v>59</v>
      </c>
      <c r="S19" s="44"/>
    </row>
    <row r="20" spans="1:19" s="36" customFormat="1" ht="46.5" customHeight="1">
      <c r="A20" s="24">
        <v>2023</v>
      </c>
      <c r="B20" s="25" t="s">
        <v>47</v>
      </c>
      <c r="C20" s="26" t="s">
        <v>50</v>
      </c>
      <c r="D20" s="37" t="s">
        <v>22</v>
      </c>
      <c r="E20" s="38" t="s">
        <v>27</v>
      </c>
      <c r="F20" s="39">
        <v>0.61199999999999999</v>
      </c>
      <c r="G20" s="45" t="s">
        <v>48</v>
      </c>
      <c r="H20" s="45" t="s">
        <v>48</v>
      </c>
      <c r="I20" s="40" t="s">
        <v>28</v>
      </c>
      <c r="J20" s="92">
        <v>0.72499999999999998</v>
      </c>
      <c r="K20" s="45" t="s">
        <v>48</v>
      </c>
      <c r="L20" s="45" t="s">
        <v>48</v>
      </c>
      <c r="M20" s="83">
        <v>118.46</v>
      </c>
      <c r="N20" s="82" t="s">
        <v>65</v>
      </c>
      <c r="O20" s="42" t="s">
        <v>66</v>
      </c>
      <c r="P20" s="42"/>
      <c r="Q20" s="43"/>
      <c r="R20" s="44" t="s">
        <v>60</v>
      </c>
      <c r="S20" s="44"/>
    </row>
    <row r="21" spans="1:19" s="36" customFormat="1" ht="45">
      <c r="A21" s="24">
        <v>2023</v>
      </c>
      <c r="B21" s="25" t="s">
        <v>47</v>
      </c>
      <c r="C21" s="26" t="s">
        <v>50</v>
      </c>
      <c r="D21" s="37" t="s">
        <v>22</v>
      </c>
      <c r="E21" s="38" t="s">
        <v>29</v>
      </c>
      <c r="F21" s="39">
        <v>0.67</v>
      </c>
      <c r="G21" s="45" t="s">
        <v>48</v>
      </c>
      <c r="H21" s="45" t="s">
        <v>48</v>
      </c>
      <c r="I21" s="40" t="s">
        <v>24</v>
      </c>
      <c r="J21" s="57">
        <v>0.68440000000000001</v>
      </c>
      <c r="K21" s="56" t="s">
        <v>48</v>
      </c>
      <c r="L21" s="56" t="s">
        <v>48</v>
      </c>
      <c r="M21" s="95">
        <v>102.15</v>
      </c>
      <c r="N21" s="42" t="s">
        <v>69</v>
      </c>
      <c r="O21" s="42" t="s">
        <v>70</v>
      </c>
      <c r="P21" s="42"/>
      <c r="Q21" s="43"/>
      <c r="R21" s="44" t="s">
        <v>60</v>
      </c>
      <c r="S21" s="44"/>
    </row>
    <row r="22" spans="1:19" s="36" customFormat="1" ht="45">
      <c r="A22" s="24">
        <v>2023</v>
      </c>
      <c r="B22" s="25" t="s">
        <v>47</v>
      </c>
      <c r="C22" s="26" t="s">
        <v>50</v>
      </c>
      <c r="D22" s="37" t="s">
        <v>22</v>
      </c>
      <c r="E22" s="38" t="s">
        <v>30</v>
      </c>
      <c r="F22" s="39">
        <v>0.67</v>
      </c>
      <c r="G22" s="45" t="s">
        <v>48</v>
      </c>
      <c r="H22" s="45" t="s">
        <v>48</v>
      </c>
      <c r="I22" s="40" t="s">
        <v>31</v>
      </c>
      <c r="J22" s="57">
        <v>0.68989999999999996</v>
      </c>
      <c r="K22" s="56" t="s">
        <v>48</v>
      </c>
      <c r="L22" s="56" t="s">
        <v>48</v>
      </c>
      <c r="M22" s="41">
        <v>102.97</v>
      </c>
      <c r="N22" s="42" t="s">
        <v>78</v>
      </c>
      <c r="O22" s="42" t="s">
        <v>70</v>
      </c>
      <c r="P22" s="42"/>
      <c r="Q22" s="43"/>
      <c r="R22" s="44" t="s">
        <v>60</v>
      </c>
      <c r="S22" s="44"/>
    </row>
    <row r="23" spans="1:19" s="36" customFormat="1" ht="45">
      <c r="A23" s="24">
        <v>2023</v>
      </c>
      <c r="B23" s="25" t="s">
        <v>47</v>
      </c>
      <c r="C23" s="26" t="s">
        <v>50</v>
      </c>
      <c r="D23" s="37" t="s">
        <v>22</v>
      </c>
      <c r="E23" s="38" t="s">
        <v>32</v>
      </c>
      <c r="F23" s="39">
        <v>0.67</v>
      </c>
      <c r="G23" s="45" t="s">
        <v>48</v>
      </c>
      <c r="H23" s="45" t="s">
        <v>48</v>
      </c>
      <c r="I23" s="40" t="s">
        <v>26</v>
      </c>
      <c r="J23" s="57">
        <v>0.66310000000000002</v>
      </c>
      <c r="K23" s="56" t="s">
        <v>48</v>
      </c>
      <c r="L23" s="56" t="s">
        <v>48</v>
      </c>
      <c r="M23" s="95">
        <v>110.31</v>
      </c>
      <c r="N23" s="42" t="s">
        <v>84</v>
      </c>
      <c r="O23" s="42" t="s">
        <v>70</v>
      </c>
      <c r="P23" s="42"/>
      <c r="Q23" s="43"/>
      <c r="R23" s="44" t="s">
        <v>60</v>
      </c>
      <c r="S23" s="44"/>
    </row>
    <row r="24" spans="1:19" s="36" customFormat="1" ht="41.25" customHeight="1">
      <c r="A24" s="24">
        <v>2023</v>
      </c>
      <c r="B24" s="79" t="s">
        <v>77</v>
      </c>
      <c r="C24" s="26" t="s">
        <v>51</v>
      </c>
      <c r="D24" s="37" t="s">
        <v>22</v>
      </c>
      <c r="E24" s="38" t="s">
        <v>27</v>
      </c>
      <c r="F24" s="92">
        <f>Tabla1[[#This Row],[Numerador Programado]]/Tabla1[[#This Row],[Denominador Programado]]</f>
        <v>0.91420381750667734</v>
      </c>
      <c r="G24" s="91">
        <v>42100</v>
      </c>
      <c r="H24" s="91">
        <v>46051</v>
      </c>
      <c r="I24" s="40" t="s">
        <v>28</v>
      </c>
      <c r="J24" s="105">
        <v>0.91710000000000003</v>
      </c>
      <c r="K24" s="94">
        <v>56753</v>
      </c>
      <c r="L24" s="94">
        <v>61886</v>
      </c>
      <c r="M24" s="93">
        <v>1.0031000000000001</v>
      </c>
      <c r="N24" s="94" t="s">
        <v>67</v>
      </c>
      <c r="O24" s="94" t="s">
        <v>68</v>
      </c>
      <c r="P24" s="42"/>
      <c r="Q24" s="43"/>
      <c r="R24" s="44" t="s">
        <v>61</v>
      </c>
      <c r="S24" s="44"/>
    </row>
    <row r="25" spans="1:19" s="36" customFormat="1" ht="30">
      <c r="A25" s="24">
        <v>2023</v>
      </c>
      <c r="B25" s="79" t="s">
        <v>77</v>
      </c>
      <c r="C25" s="26" t="s">
        <v>51</v>
      </c>
      <c r="D25" s="27" t="s">
        <v>22</v>
      </c>
      <c r="E25" s="38" t="s">
        <v>29</v>
      </c>
      <c r="F25" s="92">
        <f>Tabla1[[#This Row],[Numerador Programado]]/Tabla1[[#This Row],[Denominador Programado]]</f>
        <v>0.91420381750667734</v>
      </c>
      <c r="G25" s="91">
        <v>84200</v>
      </c>
      <c r="H25" s="91">
        <v>92102</v>
      </c>
      <c r="I25" s="29" t="s">
        <v>24</v>
      </c>
      <c r="J25" s="105">
        <v>0.91269999999999996</v>
      </c>
      <c r="K25" s="56">
        <v>104030</v>
      </c>
      <c r="L25" s="56">
        <v>113986</v>
      </c>
      <c r="M25" s="97">
        <v>99.83</v>
      </c>
      <c r="N25" s="98" t="s">
        <v>73</v>
      </c>
      <c r="O25" s="98" t="s">
        <v>74</v>
      </c>
      <c r="P25" s="33"/>
      <c r="Q25" s="34"/>
      <c r="R25" s="44" t="s">
        <v>61</v>
      </c>
      <c r="S25" s="35"/>
    </row>
    <row r="26" spans="1:19" s="36" customFormat="1" ht="30">
      <c r="A26" s="24">
        <v>2023</v>
      </c>
      <c r="B26" s="79" t="s">
        <v>77</v>
      </c>
      <c r="C26" s="26" t="s">
        <v>51</v>
      </c>
      <c r="D26" s="27" t="s">
        <v>22</v>
      </c>
      <c r="E26" s="38" t="s">
        <v>30</v>
      </c>
      <c r="F26" s="92">
        <f>Tabla1[[#This Row],[Numerador Programado]]/Tabla1[[#This Row],[Denominador Programado]]</f>
        <v>0.91420381750667734</v>
      </c>
      <c r="G26" s="91">
        <v>126300</v>
      </c>
      <c r="H26" s="91">
        <v>138153</v>
      </c>
      <c r="I26" s="40" t="s">
        <v>31</v>
      </c>
      <c r="J26" s="106">
        <v>0.90890000000000004</v>
      </c>
      <c r="K26" s="56">
        <v>151532</v>
      </c>
      <c r="L26" s="56">
        <v>166729</v>
      </c>
      <c r="M26" s="99">
        <v>99.42</v>
      </c>
      <c r="N26" s="101" t="s">
        <v>81</v>
      </c>
      <c r="O26" s="101" t="s">
        <v>82</v>
      </c>
      <c r="P26" s="100"/>
      <c r="Q26" s="43"/>
      <c r="R26" s="44" t="s">
        <v>61</v>
      </c>
      <c r="S26" s="44"/>
    </row>
    <row r="27" spans="1:19" s="36" customFormat="1" ht="33.75" customHeight="1">
      <c r="A27" s="24">
        <v>2023</v>
      </c>
      <c r="B27" s="79" t="s">
        <v>77</v>
      </c>
      <c r="C27" s="26" t="s">
        <v>51</v>
      </c>
      <c r="D27" s="27" t="s">
        <v>22</v>
      </c>
      <c r="E27" s="38" t="s">
        <v>32</v>
      </c>
      <c r="F27" s="92">
        <f>Tabla1[[#This Row],[Numerador Programado]]/Tabla1[[#This Row],[Denominador Programado]]</f>
        <v>0.91420381750667734</v>
      </c>
      <c r="G27" s="91">
        <v>168400</v>
      </c>
      <c r="H27" s="91">
        <v>184204</v>
      </c>
      <c r="I27" s="40" t="s">
        <v>26</v>
      </c>
      <c r="J27" s="106">
        <f>[1]!Tabla1[[#This Row],[Avance Numerador]]/[1]!Tabla1[[#This Row],[Avance Denominador]]</f>
        <v>0.90968392620616223</v>
      </c>
      <c r="K27" s="56">
        <v>210157</v>
      </c>
      <c r="L27" s="56">
        <v>231022</v>
      </c>
      <c r="M27" s="41">
        <v>99.45</v>
      </c>
      <c r="N27" s="42" t="s">
        <v>81</v>
      </c>
      <c r="O27" s="42" t="s">
        <v>83</v>
      </c>
      <c r="P27" s="42"/>
      <c r="Q27" s="43"/>
      <c r="R27" s="44" t="s">
        <v>61</v>
      </c>
      <c r="S27" s="44"/>
    </row>
  </sheetData>
  <sheetProtection algorithmName="SHA-512" hashValue="oR9dj775kYFANW8nfTX4I03KOS8dv6DiSHoz6XtIYXG0kGxko+MfNzpslDfK45ZYrx7aX0OtqVtW3bhbRbcsFw==" saltValue="4f05LsfbgwuC3Es0bFfnhg==" spinCount="100000" sheet="1" objects="1" scenarios="1"/>
  <mergeCells count="3">
    <mergeCell ref="E12:H12"/>
    <mergeCell ref="I12:L12"/>
    <mergeCell ref="N12:O12"/>
  </mergeCells>
  <pageMargins left="0.7" right="0.7" top="0.75" bottom="0.75" header="0.3" footer="0.3"/>
  <pageSetup orientation="portrait" verticalDpi="597"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1"/>
  <sheetViews>
    <sheetView showGridLines="0" topLeftCell="C1" workbookViewId="0">
      <selection activeCell="C38" sqref="C38"/>
    </sheetView>
  </sheetViews>
  <sheetFormatPr baseColWidth="10" defaultRowHeight="15"/>
  <cols>
    <col min="2" max="2" width="202.85546875" customWidth="1"/>
    <col min="3" max="3" width="12.140625" customWidth="1"/>
    <col min="4" max="4" width="9.42578125" customWidth="1"/>
    <col min="6" max="6" width="13.140625" customWidth="1"/>
    <col min="7" max="7" width="22.42578125" customWidth="1"/>
    <col min="8" max="8" width="13.85546875" customWidth="1"/>
    <col min="9" max="10" width="13.42578125" customWidth="1"/>
    <col min="11" max="11" width="13.28515625" customWidth="1"/>
    <col min="12" max="12" width="13.7109375" customWidth="1"/>
    <col min="13" max="13" width="12.5703125" bestFit="1" customWidth="1"/>
    <col min="15" max="15" width="17.5703125" bestFit="1" customWidth="1"/>
    <col min="16" max="16" width="11.5703125" bestFit="1" customWidth="1"/>
    <col min="17" max="17" width="12" customWidth="1"/>
    <col min="19" max="19" width="3.28515625" customWidth="1"/>
    <col min="22" max="22" width="17.5703125" bestFit="1" customWidth="1"/>
    <col min="23" max="23" width="20.42578125" customWidth="1"/>
    <col min="24" max="24" width="9.42578125" customWidth="1"/>
    <col min="26" max="26" width="17.5703125" customWidth="1"/>
    <col min="27" max="27" width="20.42578125" customWidth="1"/>
  </cols>
  <sheetData>
    <row r="1" spans="1:53">
      <c r="A1" s="1"/>
      <c r="B1" s="1"/>
      <c r="C1" s="1"/>
      <c r="D1" s="1"/>
      <c r="E1" s="1"/>
      <c r="F1" s="1"/>
      <c r="G1" s="1"/>
      <c r="H1" s="1"/>
      <c r="I1" s="1"/>
      <c r="J1" s="46"/>
      <c r="K1" s="1"/>
      <c r="L1" s="1"/>
      <c r="M1" s="1"/>
      <c r="N1" s="1"/>
      <c r="O1" s="1"/>
      <c r="P1" s="1"/>
      <c r="Q1" s="1"/>
      <c r="R1" s="1"/>
    </row>
    <row r="2" spans="1:53">
      <c r="A2" s="1"/>
      <c r="B2" s="1"/>
      <c r="C2" s="1"/>
      <c r="D2" s="1"/>
      <c r="E2" s="1"/>
      <c r="F2" s="1"/>
      <c r="G2" s="1"/>
      <c r="H2" s="1"/>
      <c r="I2" s="1"/>
      <c r="J2" s="46"/>
      <c r="K2" s="1"/>
      <c r="L2" s="1"/>
      <c r="M2" s="1"/>
      <c r="N2" s="1"/>
      <c r="O2" s="1"/>
      <c r="P2" s="1"/>
      <c r="Q2" s="1"/>
      <c r="R2" s="1"/>
    </row>
    <row r="3" spans="1:53">
      <c r="A3" s="1"/>
      <c r="B3" s="1"/>
      <c r="C3" s="1"/>
      <c r="D3" s="1"/>
      <c r="E3" s="1"/>
      <c r="F3" s="1"/>
      <c r="G3" s="1"/>
      <c r="H3" s="1"/>
      <c r="I3" s="1"/>
      <c r="J3" s="46"/>
      <c r="K3" s="1"/>
      <c r="L3" s="1"/>
      <c r="M3" s="1"/>
      <c r="N3" s="1"/>
      <c r="O3" s="1"/>
      <c r="P3" s="1"/>
      <c r="Q3" s="1"/>
      <c r="R3" s="1"/>
    </row>
    <row r="4" spans="1:53">
      <c r="A4" s="1"/>
      <c r="B4" s="1"/>
      <c r="C4" s="1"/>
      <c r="D4" s="1"/>
      <c r="E4" s="1"/>
      <c r="F4" s="1"/>
      <c r="G4" s="1"/>
      <c r="H4" s="1"/>
      <c r="I4" s="1"/>
      <c r="J4" s="46"/>
      <c r="K4" s="1"/>
      <c r="L4" s="1"/>
      <c r="M4" s="1"/>
      <c r="N4" s="1"/>
      <c r="O4" s="1"/>
      <c r="P4" s="1"/>
      <c r="Q4" s="1"/>
      <c r="R4" s="1"/>
    </row>
    <row r="5" spans="1:53" ht="19.5" customHeight="1">
      <c r="A5" s="1"/>
      <c r="B5" s="1"/>
      <c r="C5" s="1"/>
      <c r="D5" s="1"/>
      <c r="E5" s="1"/>
      <c r="F5" s="1"/>
      <c r="G5" s="1"/>
      <c r="H5" s="1"/>
      <c r="I5" s="1"/>
      <c r="J5" s="46"/>
      <c r="K5" s="1"/>
      <c r="L5" s="1"/>
      <c r="M5" s="1"/>
      <c r="N5" s="1"/>
      <c r="O5" s="1"/>
      <c r="P5" s="1"/>
      <c r="Q5" s="1"/>
      <c r="R5" s="1"/>
    </row>
    <row r="6" spans="1:53" ht="37.5" customHeight="1">
      <c r="A6" s="47"/>
      <c r="B6" s="48"/>
      <c r="C6" s="48"/>
      <c r="D6" s="48"/>
      <c r="E6" s="47"/>
      <c r="F6" s="47"/>
      <c r="G6" s="47"/>
      <c r="H6" s="47"/>
      <c r="I6" s="47"/>
      <c r="J6" s="49"/>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53" ht="15" customHeight="1">
      <c r="A7" s="50"/>
      <c r="B7" s="50"/>
      <c r="C7" s="50"/>
      <c r="D7" s="50"/>
      <c r="E7" s="50"/>
      <c r="F7" s="50"/>
      <c r="G7" s="50"/>
      <c r="H7" s="50"/>
      <c r="I7" s="50"/>
      <c r="J7" s="51"/>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1:53">
      <c r="S8" s="50"/>
    </row>
    <row r="9" spans="1:53">
      <c r="S9" s="50"/>
    </row>
    <row r="10" spans="1:53">
      <c r="S10" s="50"/>
    </row>
    <row r="11" spans="1:53">
      <c r="S11" s="50"/>
    </row>
    <row r="12" spans="1:53">
      <c r="S12" s="50"/>
    </row>
    <row r="13" spans="1:53">
      <c r="S13" s="50"/>
      <c r="V13" s="69" t="s">
        <v>20</v>
      </c>
      <c r="W13" t="s">
        <v>62</v>
      </c>
      <c r="Z13" s="69" t="s">
        <v>20</v>
      </c>
      <c r="AA13" t="s">
        <v>62</v>
      </c>
    </row>
    <row r="14" spans="1:53">
      <c r="S14" s="50"/>
    </row>
    <row r="15" spans="1:53">
      <c r="B15" s="69" t="s">
        <v>38</v>
      </c>
      <c r="C15" s="69"/>
      <c r="D15" s="69"/>
      <c r="G15" s="69" t="s">
        <v>43</v>
      </c>
      <c r="O15" s="69" t="s">
        <v>38</v>
      </c>
      <c r="P15" t="s">
        <v>45</v>
      </c>
      <c r="Q15" t="s">
        <v>44</v>
      </c>
      <c r="S15" s="50"/>
      <c r="V15" s="69" t="s">
        <v>38</v>
      </c>
      <c r="W15" t="s">
        <v>45</v>
      </c>
      <c r="X15" t="s">
        <v>44</v>
      </c>
      <c r="Z15" s="69" t="s">
        <v>38</v>
      </c>
    </row>
    <row r="16" spans="1:53">
      <c r="B16" s="70" t="s">
        <v>49</v>
      </c>
      <c r="C16" s="70"/>
      <c r="D16" s="70"/>
      <c r="F16" s="69" t="s">
        <v>36</v>
      </c>
      <c r="G16" t="s">
        <v>27</v>
      </c>
      <c r="H16" t="s">
        <v>29</v>
      </c>
      <c r="I16" t="s">
        <v>30</v>
      </c>
      <c r="J16" t="s">
        <v>32</v>
      </c>
      <c r="O16" s="70" t="s">
        <v>27</v>
      </c>
      <c r="P16" s="81">
        <v>0.71500009286152066</v>
      </c>
      <c r="Q16" s="71">
        <v>0.77480000000000004</v>
      </c>
      <c r="S16" s="50"/>
      <c r="Z16" s="70" t="s">
        <v>39</v>
      </c>
    </row>
    <row r="17" spans="2:19">
      <c r="B17" s="70" t="s">
        <v>39</v>
      </c>
      <c r="C17" s="70"/>
      <c r="D17" s="70"/>
      <c r="F17" s="70" t="s">
        <v>40</v>
      </c>
      <c r="G17" s="72">
        <v>2867282</v>
      </c>
      <c r="H17" s="72">
        <v>6834636</v>
      </c>
      <c r="I17" s="72">
        <v>10407454</v>
      </c>
      <c r="J17" s="72">
        <v>15514633</v>
      </c>
      <c r="O17" s="70" t="s">
        <v>29</v>
      </c>
      <c r="P17" s="81">
        <v>0.73</v>
      </c>
      <c r="Q17" s="71">
        <v>0.77559999999999996</v>
      </c>
      <c r="S17" s="50"/>
    </row>
    <row r="18" spans="2:19">
      <c r="F18" s="70" t="s">
        <v>41</v>
      </c>
      <c r="G18" s="72">
        <v>3700502</v>
      </c>
      <c r="H18" s="72">
        <v>8812087</v>
      </c>
      <c r="I18" s="72">
        <v>13473575</v>
      </c>
      <c r="J18" s="72">
        <v>19936097</v>
      </c>
      <c r="O18" s="70" t="s">
        <v>30</v>
      </c>
      <c r="P18" s="81">
        <v>0.75</v>
      </c>
      <c r="Q18" s="71">
        <v>0.77239999999999998</v>
      </c>
      <c r="S18" s="50"/>
    </row>
    <row r="19" spans="2:19">
      <c r="F19" s="70" t="s">
        <v>42</v>
      </c>
      <c r="G19" s="72">
        <v>0.77480000000000004</v>
      </c>
      <c r="H19" s="72">
        <v>0.77559999999999996</v>
      </c>
      <c r="I19" s="72">
        <v>0.77239999999999998</v>
      </c>
      <c r="J19" s="72">
        <v>0.77821817379801073</v>
      </c>
      <c r="O19" s="70" t="s">
        <v>32</v>
      </c>
      <c r="P19" s="81">
        <v>0.75</v>
      </c>
      <c r="Q19" s="71">
        <v>0.77821817379801073</v>
      </c>
      <c r="S19" s="50"/>
    </row>
    <row r="20" spans="2:19">
      <c r="S20" s="50"/>
    </row>
    <row r="21" spans="2:19">
      <c r="S21" s="50"/>
    </row>
    <row r="22" spans="2:19">
      <c r="S22" s="50"/>
    </row>
    <row r="23" spans="2:19">
      <c r="S23" s="50"/>
    </row>
    <row r="24" spans="2:19">
      <c r="S24" s="50"/>
    </row>
    <row r="25" spans="2:19">
      <c r="S25" s="50"/>
    </row>
    <row r="26" spans="2:19">
      <c r="S26" s="50"/>
    </row>
    <row r="27" spans="2:19">
      <c r="S27" s="50"/>
    </row>
    <row r="28" spans="2:19">
      <c r="S28" s="50"/>
    </row>
    <row r="29" spans="2:19">
      <c r="S29" s="50"/>
    </row>
    <row r="30" spans="2:19">
      <c r="S30" s="50"/>
    </row>
    <row r="31" spans="2:19">
      <c r="S31" s="50"/>
    </row>
    <row r="32" spans="2:19">
      <c r="S32" s="50"/>
    </row>
    <row r="33" spans="19:19">
      <c r="S33" s="50"/>
    </row>
    <row r="34" spans="19:19">
      <c r="S34" s="50"/>
    </row>
    <row r="219" spans="2:10">
      <c r="B219" s="52"/>
      <c r="C219" s="52"/>
      <c r="D219" s="52"/>
      <c r="E219" s="52"/>
      <c r="F219" s="52"/>
      <c r="G219" s="52"/>
      <c r="H219" s="52"/>
      <c r="I219" s="52"/>
      <c r="J219" s="52"/>
    </row>
    <row r="220" spans="2:10">
      <c r="B220" s="53"/>
      <c r="C220" s="53"/>
      <c r="D220" s="53"/>
      <c r="E220" s="53"/>
      <c r="F220" s="53"/>
      <c r="G220" s="53"/>
      <c r="H220" s="53"/>
      <c r="I220" s="53"/>
      <c r="J220" s="53"/>
    </row>
    <row r="221" spans="2:10">
      <c r="B221" s="54"/>
      <c r="C221" s="54"/>
      <c r="D221" s="54"/>
      <c r="E221" s="54"/>
      <c r="F221" s="54"/>
      <c r="G221" s="54"/>
      <c r="H221" s="54"/>
      <c r="I221" s="54"/>
      <c r="J221" s="54"/>
    </row>
    <row r="222" spans="2:10">
      <c r="B222" s="53"/>
      <c r="C222" s="53"/>
      <c r="D222" s="53"/>
      <c r="E222" s="53"/>
      <c r="F222" s="53"/>
      <c r="G222" s="53"/>
      <c r="H222" s="53"/>
      <c r="I222" s="53"/>
      <c r="J222" s="53"/>
    </row>
    <row r="223" spans="2:10">
      <c r="B223" s="54"/>
      <c r="C223" s="54"/>
      <c r="D223" s="54"/>
      <c r="E223" s="54"/>
      <c r="F223" s="54"/>
      <c r="G223" s="54"/>
      <c r="H223" s="54"/>
      <c r="I223" s="54"/>
      <c r="J223" s="54"/>
    </row>
    <row r="224" spans="2:10">
      <c r="B224" s="53"/>
      <c r="C224" s="53"/>
      <c r="D224" s="53"/>
      <c r="E224" s="53"/>
      <c r="F224" s="53"/>
      <c r="G224" s="53"/>
      <c r="H224" s="53"/>
      <c r="I224" s="53"/>
      <c r="J224" s="53"/>
    </row>
    <row r="225" spans="2:10">
      <c r="B225" s="54"/>
      <c r="C225" s="54"/>
      <c r="D225" s="54"/>
      <c r="E225" s="54"/>
      <c r="F225" s="54"/>
      <c r="G225" s="54"/>
      <c r="H225" s="54"/>
      <c r="I225" s="54"/>
      <c r="J225" s="54"/>
    </row>
    <row r="226" spans="2:10">
      <c r="B226" s="53"/>
      <c r="C226" s="53"/>
      <c r="D226" s="53"/>
      <c r="E226" s="53"/>
      <c r="F226" s="53"/>
      <c r="G226" s="53"/>
      <c r="H226" s="53"/>
      <c r="I226" s="53"/>
      <c r="J226" s="53"/>
    </row>
    <row r="227" spans="2:10">
      <c r="B227" s="54"/>
      <c r="C227" s="54"/>
      <c r="D227" s="54"/>
      <c r="E227" s="54"/>
      <c r="F227" s="54"/>
      <c r="G227" s="54"/>
      <c r="H227" s="54"/>
      <c r="I227" s="54"/>
      <c r="J227" s="54"/>
    </row>
    <row r="228" spans="2:10">
      <c r="B228" s="53"/>
      <c r="C228" s="53"/>
      <c r="D228" s="53"/>
      <c r="E228" s="53"/>
      <c r="F228" s="53"/>
      <c r="G228" s="53"/>
      <c r="H228" s="53"/>
      <c r="I228" s="53"/>
      <c r="J228" s="53"/>
    </row>
    <row r="229" spans="2:10">
      <c r="B229" s="54"/>
      <c r="C229" s="54"/>
      <c r="D229" s="54"/>
      <c r="E229" s="54"/>
      <c r="F229" s="54"/>
      <c r="G229" s="54"/>
      <c r="H229" s="54"/>
      <c r="I229" s="54"/>
      <c r="J229" s="54"/>
    </row>
    <row r="230" spans="2:10">
      <c r="B230" s="53"/>
      <c r="C230" s="53"/>
      <c r="D230" s="53"/>
      <c r="E230" s="53"/>
      <c r="F230" s="53"/>
      <c r="G230" s="53"/>
      <c r="H230" s="53"/>
      <c r="I230" s="53"/>
      <c r="J230" s="53"/>
    </row>
    <row r="231" spans="2:10">
      <c r="B231" s="55"/>
      <c r="C231" s="55"/>
      <c r="D231" s="55"/>
      <c r="E231" s="55"/>
      <c r="F231" s="55"/>
      <c r="G231" s="55"/>
      <c r="H231" s="55"/>
      <c r="I231" s="55"/>
      <c r="J231" s="55"/>
    </row>
  </sheetData>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tabSelected="1" topLeftCell="A34" workbookViewId="0">
      <selection activeCell="H40" sqref="H40"/>
    </sheetView>
  </sheetViews>
  <sheetFormatPr baseColWidth="10" defaultColWidth="0" defaultRowHeight="15"/>
  <cols>
    <col min="1" max="1" width="2.5703125" customWidth="1"/>
    <col min="2" max="2" width="17.85546875" customWidth="1"/>
    <col min="3" max="4" width="18.140625" bestFit="1" customWidth="1"/>
    <col min="5" max="5" width="22.85546875" customWidth="1"/>
    <col min="6" max="6" width="18.140625" customWidth="1"/>
    <col min="7" max="7" width="16.85546875" bestFit="1" customWidth="1"/>
    <col min="8" max="8" width="17.42578125" bestFit="1" customWidth="1"/>
    <col min="9" max="11" width="11.42578125" customWidth="1"/>
    <col min="12" max="12" width="17" customWidth="1"/>
    <col min="13" max="14" width="11.42578125" customWidth="1"/>
    <col min="15" max="15" width="4" customWidth="1"/>
    <col min="16" max="16" width="2.140625" customWidth="1"/>
    <col min="17" max="66" width="0" hidden="1" customWidth="1"/>
    <col min="67" max="16384" width="11.42578125" hidden="1"/>
  </cols>
  <sheetData>
    <row r="1" spans="1:16">
      <c r="A1" s="1"/>
      <c r="B1" s="1"/>
      <c r="C1" s="1"/>
      <c r="D1" s="1"/>
      <c r="E1" s="1"/>
      <c r="F1" s="1"/>
      <c r="G1" s="1"/>
      <c r="H1" s="46"/>
      <c r="I1" s="1"/>
      <c r="J1" s="1"/>
      <c r="K1" s="1"/>
      <c r="L1" s="1"/>
      <c r="M1" s="1"/>
      <c r="N1" s="1"/>
      <c r="O1" s="1"/>
    </row>
    <row r="2" spans="1:16">
      <c r="A2" s="1"/>
      <c r="B2" s="1"/>
      <c r="C2" s="1"/>
      <c r="D2" s="1"/>
      <c r="E2" s="1"/>
      <c r="F2" s="1"/>
      <c r="G2" s="1"/>
      <c r="H2" s="46"/>
      <c r="I2" s="1"/>
      <c r="J2" s="1"/>
      <c r="K2" s="1"/>
      <c r="L2" s="1"/>
      <c r="M2" s="1"/>
      <c r="N2" s="1"/>
      <c r="O2" s="1"/>
    </row>
    <row r="3" spans="1:16">
      <c r="A3" s="1"/>
      <c r="B3" s="1"/>
      <c r="C3" s="1"/>
      <c r="D3" s="1"/>
      <c r="E3" s="1"/>
      <c r="F3" s="1"/>
      <c r="G3" s="1"/>
      <c r="H3" s="46"/>
      <c r="I3" s="1"/>
      <c r="J3" s="1"/>
      <c r="K3" s="1"/>
      <c r="L3" s="1"/>
      <c r="M3" s="1"/>
      <c r="N3" s="1"/>
      <c r="O3" s="1"/>
    </row>
    <row r="4" spans="1:16">
      <c r="A4" s="1"/>
      <c r="B4" s="1"/>
      <c r="C4" s="1"/>
      <c r="D4" s="1"/>
      <c r="E4" s="1"/>
      <c r="F4" s="1"/>
      <c r="G4" s="1"/>
      <c r="H4" s="46"/>
      <c r="I4" s="1"/>
      <c r="J4" s="1"/>
      <c r="K4" s="1"/>
      <c r="L4" s="1"/>
      <c r="M4" s="1"/>
      <c r="N4" s="1"/>
      <c r="O4" s="1"/>
    </row>
    <row r="5" spans="1:16" ht="19.5" customHeight="1">
      <c r="A5" s="1"/>
      <c r="B5" s="1"/>
      <c r="C5" s="1"/>
      <c r="D5" s="1"/>
      <c r="E5" s="1"/>
      <c r="F5" s="1"/>
      <c r="G5" s="1"/>
      <c r="H5" s="46"/>
      <c r="I5" s="1"/>
      <c r="J5" s="1"/>
      <c r="K5" s="1"/>
      <c r="L5" s="1"/>
      <c r="M5" s="1"/>
      <c r="N5" s="1"/>
      <c r="O5" s="1"/>
    </row>
    <row r="6" spans="1:16" ht="37.5" customHeight="1">
      <c r="A6" s="47"/>
      <c r="B6" s="86" t="s">
        <v>52</v>
      </c>
      <c r="C6" s="47"/>
      <c r="D6" s="47"/>
      <c r="E6" s="47"/>
      <c r="F6" s="47"/>
      <c r="G6" s="47"/>
      <c r="H6" s="49"/>
      <c r="I6" s="47"/>
      <c r="J6" s="47"/>
      <c r="K6" s="47"/>
      <c r="L6" s="86"/>
      <c r="M6" s="47"/>
      <c r="N6" s="47"/>
      <c r="O6" s="47"/>
      <c r="P6" s="47"/>
    </row>
    <row r="7" spans="1:16" ht="15" customHeight="1">
      <c r="A7" s="50"/>
      <c r="B7" s="50"/>
      <c r="C7" s="50"/>
      <c r="D7" s="50"/>
      <c r="E7" s="50"/>
      <c r="F7" s="50"/>
      <c r="G7" s="50"/>
      <c r="H7" s="51"/>
      <c r="I7" s="50"/>
      <c r="J7" s="50"/>
      <c r="K7" s="50"/>
      <c r="L7" s="50"/>
      <c r="M7" s="50"/>
      <c r="N7" s="50"/>
      <c r="O7" s="50"/>
      <c r="P7" s="50"/>
    </row>
    <row r="20" spans="2:14" ht="23.25">
      <c r="B20" s="58" t="s">
        <v>34</v>
      </c>
    </row>
    <row r="21" spans="2:14">
      <c r="B21" s="110" t="str">
        <f>TABLAS!B16</f>
        <v>(Sumatoria del número de verificaciones del personal TEA IICA en las actividades de importación comercial y turística al periodo t/ Total de verificaciones en las actividades de importación comercial, turística al periodo t)*100</v>
      </c>
      <c r="C21" s="111"/>
      <c r="D21" s="111"/>
      <c r="E21" s="111"/>
      <c r="F21" s="111"/>
      <c r="G21" s="111"/>
      <c r="H21" s="111"/>
      <c r="I21" s="111"/>
      <c r="J21" s="111"/>
      <c r="K21" s="111"/>
      <c r="L21" s="111"/>
      <c r="M21" s="111"/>
      <c r="N21" s="112"/>
    </row>
    <row r="22" spans="2:14">
      <c r="B22" s="113"/>
      <c r="C22" s="114"/>
      <c r="D22" s="114"/>
      <c r="E22" s="114"/>
      <c r="F22" s="114"/>
      <c r="G22" s="114"/>
      <c r="H22" s="114"/>
      <c r="I22" s="114"/>
      <c r="J22" s="114"/>
      <c r="K22" s="114"/>
      <c r="L22" s="114"/>
      <c r="M22" s="114"/>
      <c r="N22" s="115"/>
    </row>
    <row r="23" spans="2:14">
      <c r="B23" s="113"/>
      <c r="C23" s="114"/>
      <c r="D23" s="114"/>
      <c r="E23" s="114"/>
      <c r="F23" s="114"/>
      <c r="G23" s="114"/>
      <c r="H23" s="114"/>
      <c r="I23" s="114"/>
      <c r="J23" s="114"/>
      <c r="K23" s="114"/>
      <c r="L23" s="114"/>
      <c r="M23" s="114"/>
      <c r="N23" s="115"/>
    </row>
    <row r="24" spans="2:14">
      <c r="B24" s="113"/>
      <c r="C24" s="114"/>
      <c r="D24" s="114"/>
      <c r="E24" s="114"/>
      <c r="F24" s="114"/>
      <c r="G24" s="114"/>
      <c r="H24" s="114"/>
      <c r="I24" s="114"/>
      <c r="J24" s="114"/>
      <c r="K24" s="114"/>
      <c r="L24" s="114"/>
      <c r="M24" s="114"/>
      <c r="N24" s="115"/>
    </row>
    <row r="25" spans="2:14">
      <c r="B25" s="116"/>
      <c r="C25" s="117"/>
      <c r="D25" s="117"/>
      <c r="E25" s="117"/>
      <c r="F25" s="117"/>
      <c r="G25" s="117"/>
      <c r="H25" s="117"/>
      <c r="I25" s="117"/>
      <c r="J25" s="117"/>
      <c r="K25" s="117"/>
      <c r="L25" s="117"/>
      <c r="M25" s="117"/>
      <c r="N25" s="118"/>
    </row>
    <row r="28" spans="2:14" ht="23.25">
      <c r="B28" s="58" t="s">
        <v>35</v>
      </c>
    </row>
    <row r="29" spans="2:14" ht="20.25">
      <c r="B29" s="59" t="s">
        <v>36</v>
      </c>
      <c r="C29" s="77" t="str">
        <f>IF(TABLAS!G16=0," ",TABLAS!G16)</f>
        <v>1er. Trimestre</v>
      </c>
      <c r="D29" s="78" t="str">
        <f>IF(TABLAS!H16=0," ",TABLAS!H16)</f>
        <v>2do. Trimestre</v>
      </c>
      <c r="E29" s="78" t="str">
        <f>IF(TABLAS!I16=0," ",TABLAS!I16)</f>
        <v>3er. Trimestre</v>
      </c>
      <c r="F29" s="78" t="str">
        <f>IF(TABLAS!J16=0," ",TABLAS!J16)</f>
        <v>4to. Trimestre</v>
      </c>
      <c r="G29" s="78" t="str">
        <f>IF(TABLAS!K16=0," ",TABLAS!K16)</f>
        <v xml:space="preserve"> </v>
      </c>
      <c r="H29" s="78" t="str">
        <f>IF(TABLAS!L16=0," ",TABLAS!L16)</f>
        <v xml:space="preserve"> </v>
      </c>
      <c r="I29" s="60" t="str">
        <f>IF(TABLAS!M16=0," ",TABLAS!M16)</f>
        <v xml:space="preserve"> </v>
      </c>
    </row>
    <row r="30" spans="2:14" ht="18.75">
      <c r="B30" s="61" t="str">
        <f>IF(TABLAS!F17=0," ",TABLAS!F17)</f>
        <v>Numerador</v>
      </c>
      <c r="C30" s="102">
        <f>IFERROR(GETPIVOTDATA("Numerador",TABLAS!$F$15,"Periodo",C29)," ")</f>
        <v>2867282</v>
      </c>
      <c r="D30" s="102">
        <f>IFERROR(GETPIVOTDATA("Numerador",TABLAS!$F$15,"Periodo",D29)," ")</f>
        <v>6834636</v>
      </c>
      <c r="E30" s="102">
        <f>IFERROR(GETPIVOTDATA("Numerador",TABLAS!$F$15,"Periodo",E29)," ")</f>
        <v>10407454</v>
      </c>
      <c r="F30" s="102">
        <f>IFERROR(GETPIVOTDATA("Numerador",TABLAS!$F$15,"Periodo",F29)," ")</f>
        <v>15514633</v>
      </c>
      <c r="G30" s="73" t="str">
        <f>IFERROR(GETPIVOTDATA("Numerador",TABLAS!$F$15,"Periodo",G29)," ")</f>
        <v xml:space="preserve"> </v>
      </c>
      <c r="H30" s="73" t="str">
        <f>IFERROR(GETPIVOTDATA("Numerador",TABLAS!$F$15,"Periodo",H29)," ")</f>
        <v xml:space="preserve"> </v>
      </c>
    </row>
    <row r="31" spans="2:14" ht="18.75">
      <c r="B31" s="61" t="str">
        <f>IF(TABLAS!F18=0," ",TABLAS!F18)</f>
        <v>Denominador</v>
      </c>
      <c r="C31" s="103">
        <f>IFERROR(GETPIVOTDATA("Denominador",TABLAS!$F$15,"Periodo",C29)," ")</f>
        <v>3700502</v>
      </c>
      <c r="D31" s="102">
        <f>IFERROR(GETPIVOTDATA("Denominador",TABLAS!$F$15,"Periodo",D29)," ")</f>
        <v>8812087</v>
      </c>
      <c r="E31" s="102">
        <f>IFERROR(GETPIVOTDATA("Denominador",TABLAS!$F$15,"Periodo",E29)," ")</f>
        <v>13473575</v>
      </c>
      <c r="F31" s="102">
        <f>IFERROR(GETPIVOTDATA("Denominador",TABLAS!$F$15,"Periodo",F29)," ")</f>
        <v>19936097</v>
      </c>
      <c r="G31" s="73" t="str">
        <f>IFERROR(GETPIVOTDATA("Denominador",TABLAS!$F$15,"Periodo",G29)," ")</f>
        <v xml:space="preserve"> </v>
      </c>
      <c r="H31" s="73" t="str">
        <f>IFERROR(GETPIVOTDATA("Denominador",TABLAS!$F$15,"Periodo",H29)," ")</f>
        <v xml:space="preserve"> </v>
      </c>
    </row>
    <row r="32" spans="2:14" ht="18.75">
      <c r="B32" s="61" t="str">
        <f>IF(TABLAS!F19=0," ",TABLAS!F19)</f>
        <v>Meta</v>
      </c>
      <c r="C32" s="104">
        <f>IFERROR(GETPIVOTDATA("Meta",TABLAS!$F$15,"Periodo",C29)," ")</f>
        <v>0.77480000000000004</v>
      </c>
      <c r="D32" s="104">
        <f>IFERROR(GETPIVOTDATA("Meta",TABLAS!$F$15,"Periodo",D29)," ")</f>
        <v>0.77559999999999996</v>
      </c>
      <c r="E32" s="104">
        <f>IFERROR(GETPIVOTDATA("Meta",TABLAS!$F$15,"Periodo",E29)," ")</f>
        <v>0.77239999999999998</v>
      </c>
      <c r="F32" s="104">
        <f>IFERROR(GETPIVOTDATA("Meta",TABLAS!$F$15,"Periodo",F29)," ")</f>
        <v>0.77821817379801073</v>
      </c>
      <c r="G32" s="62" t="str">
        <f>IFERROR(GETPIVOTDATA("Meta",TABLAS!$F$15,"Periodo",G29)," ")</f>
        <v xml:space="preserve"> </v>
      </c>
      <c r="H32" s="62" t="str">
        <f>IFERROR(GETPIVOTDATA("Meta",TABLAS!$F$15,"Periodo",H29)," ")</f>
        <v xml:space="preserve"> </v>
      </c>
    </row>
    <row r="33" spans="2:11">
      <c r="B33" s="63"/>
      <c r="C33" s="63"/>
    </row>
    <row r="34" spans="2:11">
      <c r="B34" s="63"/>
      <c r="C34" s="63"/>
    </row>
    <row r="35" spans="2:11" ht="23.25">
      <c r="B35" s="63"/>
      <c r="C35" s="63"/>
      <c r="E35" s="58" t="s">
        <v>37</v>
      </c>
    </row>
    <row r="36" spans="2:11" ht="20.25">
      <c r="B36" s="63"/>
      <c r="C36" s="63"/>
      <c r="D36" s="63"/>
      <c r="E36" s="64" t="s">
        <v>7</v>
      </c>
      <c r="F36" s="65" t="str">
        <f>IF(TABLAS!P15=0," ",TABLAS!P15)</f>
        <v>Programada</v>
      </c>
      <c r="G36" s="65" t="str">
        <f>IF(TABLAS!Q15=0," ",TABLAS!Q15)</f>
        <v>Realizada</v>
      </c>
      <c r="H36" s="63"/>
      <c r="I36" s="63"/>
      <c r="J36" s="63"/>
      <c r="K36" s="63"/>
    </row>
    <row r="37" spans="2:11" ht="18.75">
      <c r="B37" s="63"/>
      <c r="C37" s="63"/>
      <c r="D37" s="66"/>
      <c r="E37" s="75" t="str">
        <f>IF(TABLAS!O16=0," ",TABLAS!O16)</f>
        <v>1er. Trimestre</v>
      </c>
      <c r="F37" s="80">
        <f>IFERROR(GETPIVOTDATA("Programada",TABLAS!$O$15,"Periodo",E37)," ")</f>
        <v>0.71500009286152066</v>
      </c>
      <c r="G37" s="80">
        <f>IFERROR(GETPIVOTDATA("Realizada",TABLAS!$O$15,"Periodo",E37)," ")</f>
        <v>0.77480000000000004</v>
      </c>
      <c r="H37" s="67"/>
    </row>
    <row r="38" spans="2:11" ht="18.75">
      <c r="B38" s="63"/>
      <c r="C38" s="63"/>
      <c r="D38" s="66"/>
      <c r="E38" s="76" t="str">
        <f>IF(TABLAS!O17=0," ",TABLAS!O17)</f>
        <v>2do. Trimestre</v>
      </c>
      <c r="F38" s="80">
        <f>IFERROR(GETPIVOTDATA("Programada",TABLAS!$O$15,"Periodo",E38)," ")</f>
        <v>0.73</v>
      </c>
      <c r="G38" s="80">
        <f>IFERROR(GETPIVOTDATA("Realizada",TABLAS!$O$15,"Periodo",E38)," ")</f>
        <v>0.77559999999999996</v>
      </c>
      <c r="H38" s="66"/>
    </row>
    <row r="39" spans="2:11" ht="18.75">
      <c r="B39" s="63"/>
      <c r="C39" s="63"/>
      <c r="D39" s="66"/>
      <c r="E39" s="76" t="str">
        <f>IF(TABLAS!O18=0," ",TABLAS!O18)</f>
        <v>3er. Trimestre</v>
      </c>
      <c r="F39" s="80">
        <f>IFERROR(GETPIVOTDATA("Programada",TABLAS!$O$15,"Periodo",E39)," ")</f>
        <v>0.75</v>
      </c>
      <c r="G39" s="80">
        <f>IFERROR(GETPIVOTDATA("Realizada",TABLAS!$O$15,"Periodo",E39)," ")</f>
        <v>0.77239999999999998</v>
      </c>
      <c r="H39" s="66"/>
    </row>
    <row r="40" spans="2:11" ht="18.75">
      <c r="B40" s="63"/>
      <c r="C40" s="63"/>
      <c r="E40" s="76" t="str">
        <f>IF(TABLAS!O19=0," ",TABLAS!O19)</f>
        <v>4to. Trimestre</v>
      </c>
      <c r="F40" s="80">
        <f>IFERROR(GETPIVOTDATA("Programada",TABLAS!$O$15,"Periodo",E40)," ")</f>
        <v>0.75</v>
      </c>
      <c r="G40" s="80">
        <f>IFERROR(GETPIVOTDATA("Realizada",TABLAS!$O$15,"Periodo",E40)," ")</f>
        <v>0.77821817379801073</v>
      </c>
    </row>
    <row r="41" spans="2:11" ht="18.75">
      <c r="E41" s="76" t="str">
        <f>IF(TABLAS!O20=0," ",TABLAS!O20)</f>
        <v xml:space="preserve"> </v>
      </c>
      <c r="F41" s="66" t="str">
        <f>IFERROR(GETPIVOTDATA("Programada",TABLAS!$O$15,"Periodo",E41)," ")</f>
        <v xml:space="preserve"> </v>
      </c>
      <c r="G41" s="66" t="str">
        <f>IFERROR(GETPIVOTDATA("Realizada",TABLAS!$O$15,"Periodo",E41)," ")</f>
        <v xml:space="preserve"> </v>
      </c>
    </row>
    <row r="42" spans="2:11" ht="18.75">
      <c r="E42" s="76" t="str">
        <f>IF(TABLAS!O21=0," ",TABLAS!O21)</f>
        <v xml:space="preserve"> </v>
      </c>
      <c r="F42" s="66" t="str">
        <f>IFERROR(GETPIVOTDATA("Programada",TABLAS!$O$15,"Periodo",E42)," ")</f>
        <v xml:space="preserve"> </v>
      </c>
      <c r="G42" s="66" t="str">
        <f>IFERROR(GETPIVOTDATA("Realizada",TABLAS!$O$15,"Periodo",E42)," ")</f>
        <v xml:space="preserve"> </v>
      </c>
    </row>
    <row r="43" spans="2:11" ht="18.75">
      <c r="E43" s="74" t="str">
        <f>IF(TABLAS!O22=0," ",TABLAS!O22)</f>
        <v xml:space="preserve"> </v>
      </c>
    </row>
    <row r="44" spans="2:11" ht="18.75">
      <c r="E44" s="68" t="str">
        <f>IF(TABLAS!O23=0," ",TABLAS!O23)</f>
        <v xml:space="preserve"> </v>
      </c>
    </row>
  </sheetData>
  <mergeCells count="1">
    <mergeCell ref="B21:N25"/>
  </mergeCells>
  <pageMargins left="0.7" right="0.7" top="0.75" bottom="0.75" header="0.3" footer="0.3"/>
  <pageSetup orientation="portrait" verticalDpi="597"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Índicadores</vt:lpstr>
      <vt:lpstr>TABLAS</vt:lpstr>
      <vt:lpstr>DASHBOARD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Rodríguez Ochoa</dc:creator>
  <cp:lastModifiedBy>123</cp:lastModifiedBy>
  <dcterms:created xsi:type="dcterms:W3CDTF">2022-01-10T18:36:52Z</dcterms:created>
  <dcterms:modified xsi:type="dcterms:W3CDTF">2024-02-19T15:32:24Z</dcterms:modified>
</cp:coreProperties>
</file>