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IVOS 2023\Intercambio de Servicios\Actualización ML\Anexos\"/>
    </mc:Choice>
  </mc:AlternateContent>
  <bookViews>
    <workbookView xWindow="0" yWindow="0" windowWidth="23040" windowHeight="9195" firstSheet="1" activeTab="1"/>
  </bookViews>
  <sheets>
    <sheet name="A" sheetId="8" state="hidden" r:id="rId1"/>
    <sheet name="Anexo H" sheetId="5" r:id="rId2"/>
  </sheets>
  <definedNames>
    <definedName name="_xlnm._FilterDatabase" localSheetId="0" hidden="1">A!$A$5:$E$220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6" i="5" l="1"/>
  <c r="M71" i="5"/>
  <c r="M50" i="5"/>
  <c r="M45" i="5"/>
  <c r="N50" i="5" l="1"/>
  <c r="N45" i="5" l="1"/>
  <c r="N46" i="5" l="1"/>
  <c r="C26" i="5" s="1"/>
  <c r="D26" i="5" s="1"/>
  <c r="N81" i="5"/>
  <c r="N71" i="5"/>
  <c r="N91" i="5" l="1"/>
  <c r="N86" i="5"/>
  <c r="N76" i="5"/>
  <c r="M66" i="5"/>
  <c r="N66" i="5" s="1"/>
  <c r="I61" i="5"/>
  <c r="M61" i="5" s="1"/>
  <c r="N61" i="5" s="1"/>
  <c r="A61" i="5"/>
  <c r="N55" i="5"/>
  <c r="N51" i="5" l="1"/>
  <c r="C28" i="5" s="1"/>
  <c r="D28" i="5" s="1"/>
  <c r="N67" i="5"/>
  <c r="N87" i="5"/>
  <c r="E28" i="5" s="1"/>
  <c r="N92" i="5"/>
  <c r="E29" i="5" s="1"/>
  <c r="N62" i="5"/>
  <c r="N56" i="5"/>
  <c r="C29" i="5" s="1"/>
  <c r="D29" i="5" s="1"/>
  <c r="N82" i="5"/>
  <c r="E27" i="5" s="1"/>
  <c r="F27" i="5" s="1"/>
  <c r="N77" i="5"/>
  <c r="N72" i="5"/>
  <c r="C27" i="5"/>
  <c r="E25" i="5" l="1"/>
  <c r="G29" i="5"/>
  <c r="F29" i="5"/>
  <c r="D27" i="5"/>
  <c r="G27" i="5"/>
  <c r="E26" i="5"/>
  <c r="F26" i="5" s="1"/>
  <c r="G28" i="5"/>
  <c r="F28" i="5"/>
  <c r="M41" i="5"/>
  <c r="N41" i="5" s="1"/>
  <c r="A36" i="5" l="1"/>
  <c r="D3" i="8"/>
  <c r="C3" i="8"/>
  <c r="E65" i="8" l="1"/>
  <c r="E81" i="8"/>
  <c r="E209" i="8"/>
  <c r="E145" i="8"/>
  <c r="E193" i="8"/>
  <c r="E129" i="8"/>
  <c r="E7" i="8"/>
  <c r="E177" i="8"/>
  <c r="E113" i="8"/>
  <c r="E161" i="8"/>
  <c r="E97" i="8"/>
  <c r="E6" i="8"/>
  <c r="E71" i="8"/>
  <c r="E79" i="8"/>
  <c r="E83" i="8"/>
  <c r="E91" i="8"/>
  <c r="E99" i="8"/>
  <c r="E107" i="8"/>
  <c r="E115" i="8"/>
  <c r="E123" i="8"/>
  <c r="E131" i="8"/>
  <c r="E143" i="8"/>
  <c r="E151" i="8"/>
  <c r="E163" i="8"/>
  <c r="E171" i="8"/>
  <c r="E179" i="8"/>
  <c r="E187" i="8"/>
  <c r="E199" i="8"/>
  <c r="E211" i="8"/>
  <c r="E219" i="8"/>
  <c r="E140" i="8"/>
  <c r="E156" i="8"/>
  <c r="E168" i="8"/>
  <c r="E180" i="8"/>
  <c r="E192" i="8"/>
  <c r="E200" i="8"/>
  <c r="E208" i="8"/>
  <c r="E216" i="8"/>
  <c r="E13" i="8"/>
  <c r="E29" i="8"/>
  <c r="E45" i="8"/>
  <c r="E57" i="8"/>
  <c r="E24" i="8"/>
  <c r="E28" i="8"/>
  <c r="E32" i="8"/>
  <c r="E36" i="8"/>
  <c r="E40" i="8"/>
  <c r="E44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6" i="8"/>
  <c r="E148" i="8"/>
  <c r="E160" i="8"/>
  <c r="E172" i="8"/>
  <c r="E188" i="8"/>
  <c r="E204" i="8"/>
  <c r="E220" i="8"/>
  <c r="E17" i="8"/>
  <c r="E33" i="8"/>
  <c r="E41" i="8"/>
  <c r="E49" i="8"/>
  <c r="E75" i="8"/>
  <c r="E87" i="8"/>
  <c r="E95" i="8"/>
  <c r="E103" i="8"/>
  <c r="E111" i="8"/>
  <c r="E119" i="8"/>
  <c r="E127" i="8"/>
  <c r="E135" i="8"/>
  <c r="E139" i="8"/>
  <c r="E147" i="8"/>
  <c r="E155" i="8"/>
  <c r="E159" i="8"/>
  <c r="E167" i="8"/>
  <c r="E175" i="8"/>
  <c r="E183" i="8"/>
  <c r="E191" i="8"/>
  <c r="E195" i="8"/>
  <c r="E203" i="8"/>
  <c r="E207" i="8"/>
  <c r="E215" i="8"/>
  <c r="E132" i="8"/>
  <c r="E144" i="8"/>
  <c r="E152" i="8"/>
  <c r="E164" i="8"/>
  <c r="E176" i="8"/>
  <c r="E184" i="8"/>
  <c r="E196" i="8"/>
  <c r="E212" i="8"/>
  <c r="E9" i="8"/>
  <c r="E21" i="8"/>
  <c r="E25" i="8"/>
  <c r="E37" i="8"/>
  <c r="E205" i="8"/>
  <c r="E189" i="8"/>
  <c r="E173" i="8"/>
  <c r="E157" i="8"/>
  <c r="E141" i="8"/>
  <c r="E125" i="8"/>
  <c r="E109" i="8"/>
  <c r="E93" i="8"/>
  <c r="E77" i="8"/>
  <c r="E61" i="8"/>
  <c r="E217" i="8"/>
  <c r="E201" i="8"/>
  <c r="E185" i="8"/>
  <c r="E169" i="8"/>
  <c r="E153" i="8"/>
  <c r="E137" i="8"/>
  <c r="E121" i="8"/>
  <c r="E105" i="8"/>
  <c r="E89" i="8"/>
  <c r="E73" i="8"/>
  <c r="E53" i="8"/>
  <c r="E213" i="8"/>
  <c r="E197" i="8"/>
  <c r="E181" i="8"/>
  <c r="E165" i="8"/>
  <c r="E149" i="8"/>
  <c r="E133" i="8"/>
  <c r="E117" i="8"/>
  <c r="E101" i="8"/>
  <c r="E85" i="8"/>
  <c r="E69" i="8"/>
  <c r="E218" i="8"/>
  <c r="E214" i="8"/>
  <c r="E210" i="8"/>
  <c r="E206" i="8"/>
  <c r="E202" i="8"/>
  <c r="E198" i="8"/>
  <c r="E194" i="8"/>
  <c r="E190" i="8"/>
  <c r="E186" i="8"/>
  <c r="E182" i="8"/>
  <c r="E178" i="8"/>
  <c r="E174" i="8"/>
  <c r="E170" i="8"/>
  <c r="E166" i="8"/>
  <c r="E162" i="8"/>
  <c r="E158" i="8"/>
  <c r="E154" i="8"/>
  <c r="E150" i="8"/>
  <c r="E146" i="8"/>
  <c r="E142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20" i="8"/>
  <c r="E16" i="8"/>
  <c r="E12" i="8"/>
  <c r="E8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I36" i="5" l="1"/>
  <c r="M36" i="5" s="1"/>
  <c r="N36" i="5" s="1"/>
  <c r="G26" i="5" l="1"/>
  <c r="N37" i="5"/>
  <c r="C25" i="5" l="1"/>
  <c r="G25" i="5" s="1"/>
  <c r="G30" i="5" s="1"/>
  <c r="F25" i="5" l="1"/>
  <c r="D25" i="5"/>
</calcChain>
</file>

<file path=xl/sharedStrings.xml><?xml version="1.0" encoding="utf-8"?>
<sst xmlns="http://schemas.openxmlformats.org/spreadsheetml/2006/main" count="577" uniqueCount="489">
  <si>
    <t>Descripción del puesto</t>
  </si>
  <si>
    <t>Codigo de Puesto</t>
  </si>
  <si>
    <t>Subtotal</t>
  </si>
  <si>
    <t>SOPORTE ADMINISTRATIVO "D"</t>
  </si>
  <si>
    <t>CF40001</t>
  </si>
  <si>
    <t>SOPORTE ADMINISTRATIVO "C"</t>
  </si>
  <si>
    <t>CF40002</t>
  </si>
  <si>
    <t>SOPORTE ADMINISTRATIVO "B"</t>
  </si>
  <si>
    <t>CF40003</t>
  </si>
  <si>
    <t>SOPORTE ADMINISTRATIVO "A"</t>
  </si>
  <si>
    <t>CF40004</t>
  </si>
  <si>
    <t>JEFE DE UNIDAD DE ATENCIÓN MÉDICA "A"</t>
  </si>
  <si>
    <t>CF41001</t>
  </si>
  <si>
    <t>CF41002</t>
  </si>
  <si>
    <t>JEFE DE UNIDAD DE ATENCIÓN MÉDICA "C"</t>
  </si>
  <si>
    <t>CF41003</t>
  </si>
  <si>
    <t>JEFE DE UNIDAD DE ATENCIÓN MÉDICA "D"</t>
  </si>
  <si>
    <t>CF41004</t>
  </si>
  <si>
    <t>SUBDIRECTOR MÉDICO "B" EN HOSPITAL</t>
  </si>
  <si>
    <t>CF41006</t>
  </si>
  <si>
    <t>SUBDIRECTOR MÉDICO "C" EN HOSPITAL</t>
  </si>
  <si>
    <t>CF41007</t>
  </si>
  <si>
    <t>SUBDIRECTOR MÉDICO "D" EN HOSPITAL</t>
  </si>
  <si>
    <t>CF41008</t>
  </si>
  <si>
    <t>SUBDIRECTOR MÉDICO "E" EN HOSPITAL</t>
  </si>
  <si>
    <t>CF41009</t>
  </si>
  <si>
    <t>SUBDIRECTOR MÉDICO "F" EN HOSPITAL</t>
  </si>
  <si>
    <t>CF41010</t>
  </si>
  <si>
    <t>ASISTENTE DE LA DIRECCIÓN DE HOSPITAL</t>
  </si>
  <si>
    <t>CF41011</t>
  </si>
  <si>
    <t>JEFE DE DIVISIÓN</t>
  </si>
  <si>
    <t>CF41012</t>
  </si>
  <si>
    <t>CF41013</t>
  </si>
  <si>
    <t>CF41014</t>
  </si>
  <si>
    <t>COORDINADOR MÉDICO EN ÁREA NORMATIVA "A"</t>
  </si>
  <si>
    <t>CF41015</t>
  </si>
  <si>
    <t>COORDINADOR MÉDICO EN ÁREA NORMATIVA "B"</t>
  </si>
  <si>
    <t>CF41016</t>
  </si>
  <si>
    <t>JEFE DE LABORATORIO REGIONAL</t>
  </si>
  <si>
    <t>CF41017</t>
  </si>
  <si>
    <t>JEFE DE LABORATORIO CLÍNICO</t>
  </si>
  <si>
    <t>CF41018</t>
  </si>
  <si>
    <t>JEFE DE PSICOLOGÍA CLÍNICA</t>
  </si>
  <si>
    <t>CF41022</t>
  </si>
  <si>
    <t>JEFE DE ENFERMERAS DE PRIMER NIVEL</t>
  </si>
  <si>
    <t>CF41023</t>
  </si>
  <si>
    <t>JEFE DE ENFERMERAS "A"</t>
  </si>
  <si>
    <t>CF41024</t>
  </si>
  <si>
    <t>JEFE DE ENFERMERAS "B"</t>
  </si>
  <si>
    <t>CF41025</t>
  </si>
  <si>
    <t>JEFE DE ENFERMERAS "C"</t>
  </si>
  <si>
    <t>CF41026</t>
  </si>
  <si>
    <t>JEFE DE ENFERMERAS "D"</t>
  </si>
  <si>
    <t>CF41027</t>
  </si>
  <si>
    <t>JEFE DE ENFERMERAS "E"</t>
  </si>
  <si>
    <t>CF41028</t>
  </si>
  <si>
    <t>JEFE DE REGISTROS HOSPITALARIOS</t>
  </si>
  <si>
    <t>CF41030</t>
  </si>
  <si>
    <t>JEFE DE FARMACIA</t>
  </si>
  <si>
    <t>CF41031</t>
  </si>
  <si>
    <t>JEFE DE DIETÉTICA</t>
  </si>
  <si>
    <t>CF41032</t>
  </si>
  <si>
    <t>INSPECTOR O DICTAMINADOR SANITARIO "C"</t>
  </si>
  <si>
    <t>CF41036</t>
  </si>
  <si>
    <t>SUPERVISOR DE INSPECCIÓN O DICTAMINACIÓN SANITARIA</t>
  </si>
  <si>
    <t>CF41037</t>
  </si>
  <si>
    <t>SUPERVISOR DE ACCIÓN COMUNITARIA DEL P.A.P.A.</t>
  </si>
  <si>
    <t>CF41038</t>
  </si>
  <si>
    <t>COORDINADOR MUNICIPAL</t>
  </si>
  <si>
    <t>CF41039</t>
  </si>
  <si>
    <t>SUPERVISOR MÉDICO EN ÁREA NORMATIVA</t>
  </si>
  <si>
    <t>CF41040</t>
  </si>
  <si>
    <t>INVESTIGADOR EN CIENCIAS MÉDICAS "D"</t>
  </si>
  <si>
    <t>CF41041</t>
  </si>
  <si>
    <t>INVESTIGADOR EN CIENCIAS MÉDICAS "E"</t>
  </si>
  <si>
    <t>CF41042</t>
  </si>
  <si>
    <t>INVESTIGADOR EN CIENCIAS MÉDICAS "F"</t>
  </si>
  <si>
    <t>CF41043</t>
  </si>
  <si>
    <t>INVESTIGADOR EN CIENCIAS MÉDICAS "A"</t>
  </si>
  <si>
    <t>CF41044</t>
  </si>
  <si>
    <t>INVESTIGADOR EN CIENCIAS MÉDICAS "B"</t>
  </si>
  <si>
    <t>CF41045</t>
  </si>
  <si>
    <t>INVESTIGADOR EN CIENCIAS MÉDICAS "C"</t>
  </si>
  <si>
    <t>CF41046</t>
  </si>
  <si>
    <t>AYUDANTE DE INVESTIGADOR EN CIENCIAS MÉDICAS "A"</t>
  </si>
  <si>
    <t>CF41047</t>
  </si>
  <si>
    <t>AYUDANTE DE INVESTIGADOR EN CIENCIAS MÉDICAS "B"</t>
  </si>
  <si>
    <t>CF41048</t>
  </si>
  <si>
    <t>AYUDANTE DE INVESTIGADOR EN CIENCIAS MÉDICAS "C"</t>
  </si>
  <si>
    <t>CF41049</t>
  </si>
  <si>
    <t>INSPECTOR SANITARIO Y/O DICTAMINADOR MÉDICO</t>
  </si>
  <si>
    <t>CF41050</t>
  </si>
  <si>
    <t>SUBJEFE DE ENFERMERAS</t>
  </si>
  <si>
    <t>CF41052</t>
  </si>
  <si>
    <t>JEFE DE TRABAJO SOCIAL EN ÁREA MÉDICA</t>
  </si>
  <si>
    <t>CF41054</t>
  </si>
  <si>
    <t>AUXILIAR DE VERIFICACIÓN SANITARIA</t>
  </si>
  <si>
    <t>CF41055</t>
  </si>
  <si>
    <t>TÉCNICO EN VERIFICACIÓN DICTAMINADOR O SANEAMIENTO "A"</t>
  </si>
  <si>
    <t>CF41056</t>
  </si>
  <si>
    <t>TÉCNICO EN VERIFICACIÓN DICTAMINADOR O SANEAMIENTO "B"</t>
  </si>
  <si>
    <t>CF41057</t>
  </si>
  <si>
    <t>TÉCNICO EN VERIFICACIÓN DICTAMINADOR O SANEAMIENTO "C"</t>
  </si>
  <si>
    <t>CF41058</t>
  </si>
  <si>
    <t>VERIFICADOR O DICTAMINADOR SANITARIO "A"</t>
  </si>
  <si>
    <t>CF41059</t>
  </si>
  <si>
    <t>VERIFICADOR O DICTAMINADOR SANITARIO "B"</t>
  </si>
  <si>
    <t>CF41060</t>
  </si>
  <si>
    <t>VERIFICADOR O DICTAMINADOR SANITARIO "C"</t>
  </si>
  <si>
    <t>CF41061</t>
  </si>
  <si>
    <t>VERIFICADOR O DICTAMINADOR ESPECIALIZADO "A"</t>
  </si>
  <si>
    <t>CF41062</t>
  </si>
  <si>
    <t>VERIFICADOR O DICTAMINADOR ESPECIALIZADO "B"</t>
  </si>
  <si>
    <t>CF41063</t>
  </si>
  <si>
    <t>VERIFICADOR O DICTAMINADOR ESPECIALIZADO "C"</t>
  </si>
  <si>
    <t>CF41064</t>
  </si>
  <si>
    <t>VERIFICADOR O DICTAMINADOR ESPECIALIZADO "D"</t>
  </si>
  <si>
    <t>CF41065</t>
  </si>
  <si>
    <t>SUPERVISOR PARAMÉDICO EN ÁREA NORMATIVA</t>
  </si>
  <si>
    <t>CF41074</t>
  </si>
  <si>
    <t>COORDINADOR PARAMÉDICO EN ÁREA NORMATIVA "A"</t>
  </si>
  <si>
    <t>CF41075</t>
  </si>
  <si>
    <t>COORDINADOR PARAMÉDICO EN ÁREA NORMATIVA "B"</t>
  </si>
  <si>
    <t>CF41076</t>
  </si>
  <si>
    <t>JEFE DE TRABAJO SOCIAL EN ÁREA MÉDICA "B"</t>
  </si>
  <si>
    <t>CF41077</t>
  </si>
  <si>
    <t>COORDINADOR NORMATIVO DE ENFERMERÍA</t>
  </si>
  <si>
    <t>CF41087</t>
  </si>
  <si>
    <t>SUBJEFE DE EDUCACIÓN E INVESTIGACIÓN EN ENFERMERÍA</t>
  </si>
  <si>
    <t>CF41088</t>
  </si>
  <si>
    <t>JEFE DE ENFERMERAS JURISDICCIONALES</t>
  </si>
  <si>
    <t>CF41089</t>
  </si>
  <si>
    <t>INVESTIGADOR EMÉRITO</t>
  </si>
  <si>
    <t>CF41090</t>
  </si>
  <si>
    <t>JEFE DE DEPARTAMENTO EN ÁREA MÉDICA "A"</t>
  </si>
  <si>
    <t>CF50000</t>
  </si>
  <si>
    <t>JEFE DE DEPARTAMENTO EN ÁREA MÉDICA "B"</t>
  </si>
  <si>
    <t>CF51000</t>
  </si>
  <si>
    <t>JEFE DE DEPARTAMENTO DE BIOLÓGICOS Y REACTIVOS</t>
  </si>
  <si>
    <t>CF52000</t>
  </si>
  <si>
    <t>MÉDICO ESPECIALISTA EN ÁREA NORMATIVA</t>
  </si>
  <si>
    <t>M01002</t>
  </si>
  <si>
    <t>MÉDICO GENERAL EN ÁREA NORMATIVA</t>
  </si>
  <si>
    <t>M01003</t>
  </si>
  <si>
    <t>MÉDICO ESPECIALISTA "A"</t>
  </si>
  <si>
    <t>M01004</t>
  </si>
  <si>
    <t>CIRUJANO DENTISTA ESPECIALIZADO</t>
  </si>
  <si>
    <t>M01005</t>
  </si>
  <si>
    <t>MÉDICO GENERAL "A"</t>
  </si>
  <si>
    <t>M01006</t>
  </si>
  <si>
    <t>CIRUJANO DENTISTA "A"</t>
  </si>
  <si>
    <t>M01007</t>
  </si>
  <si>
    <t>MÉDICO GENERAL "B"</t>
  </si>
  <si>
    <t>M01008</t>
  </si>
  <si>
    <t>MÉDICO GENERAL "C"</t>
  </si>
  <si>
    <t>M01009</t>
  </si>
  <si>
    <t>MÉDICO ESPECIALISTA "B"</t>
  </si>
  <si>
    <t>M01010</t>
  </si>
  <si>
    <t>MÉDICO ESPECIALISTA "C"</t>
  </si>
  <si>
    <t>M01011</t>
  </si>
  <si>
    <t>CIRUJANO MAXILOFACIAL</t>
  </si>
  <si>
    <t>M01012</t>
  </si>
  <si>
    <t>CIRUJANO DENTISTA "B"</t>
  </si>
  <si>
    <t>M01014</t>
  </si>
  <si>
    <t>CIRUJANO DENTISTA "C"</t>
  </si>
  <si>
    <t>M01015</t>
  </si>
  <si>
    <t>FÍSICO MÉDICO</t>
  </si>
  <si>
    <t>M01016</t>
  </si>
  <si>
    <t>QUÍMICO "A"</t>
  </si>
  <si>
    <t>M02001</t>
  </si>
  <si>
    <t>BIÓLOGO "A"</t>
  </si>
  <si>
    <t>M02002</t>
  </si>
  <si>
    <t>TÉCNICO LABORATORISTA "A"</t>
  </si>
  <si>
    <t>M02003</t>
  </si>
  <si>
    <t>TÉCNICO LABORATORISTA DE BIOTERIO</t>
  </si>
  <si>
    <t>M02004</t>
  </si>
  <si>
    <t>AUXILIAR DE LABORATORIO Y/O BIOTERIO "A"</t>
  </si>
  <si>
    <t>M02005</t>
  </si>
  <si>
    <t>TÉCNICO RADIÓLOGO O EN RADIOTERAPIA</t>
  </si>
  <si>
    <t>M02006</t>
  </si>
  <si>
    <t>TÉCNICO EN ELECTRODIAGNÓSTICO</t>
  </si>
  <si>
    <t>M02007</t>
  </si>
  <si>
    <t>SUPERVISOR DE MANUFACTURAS DE PRÓTESIS VALVULARES</t>
  </si>
  <si>
    <t>M02008</t>
  </si>
  <si>
    <t>TÉCNICO DE PRÓTESIS VALVULARES</t>
  </si>
  <si>
    <t>M02009</t>
  </si>
  <si>
    <t>SUPERVISOR DE TERAPISTAS</t>
  </si>
  <si>
    <t>M02010</t>
  </si>
  <si>
    <t>TERAPISTA ESPECIALIZADO</t>
  </si>
  <si>
    <t>M02011</t>
  </si>
  <si>
    <t>TERAPISTA</t>
  </si>
  <si>
    <t>M02012</t>
  </si>
  <si>
    <t>TÉCNICO PROTESISTA Y ORTESISTA</t>
  </si>
  <si>
    <t>M02013</t>
  </si>
  <si>
    <t>TÉCNICO EN OPTOMETRÍA</t>
  </si>
  <si>
    <t>M02014</t>
  </si>
  <si>
    <t>PSICÓLOGO CLÍNICO</t>
  </si>
  <si>
    <t>M02015</t>
  </si>
  <si>
    <t>CITOTECNÓLOGO "A"</t>
  </si>
  <si>
    <t>M02016</t>
  </si>
  <si>
    <t>TÉCNICO DE LABORATORIO DE OPTOAUDIOMETRÍA</t>
  </si>
  <si>
    <t>M02017</t>
  </si>
  <si>
    <t>TÉCNICO ANESTESISTA</t>
  </si>
  <si>
    <t>M02018</t>
  </si>
  <si>
    <t>TÉCNICO HISTOPATÓLOGO</t>
  </si>
  <si>
    <t>M02019</t>
  </si>
  <si>
    <t>ESPECIALISTA EN PRODUCCIÓN CONTROL E INVESTIGACIÓN DE BIOLÓGICOS Y REACTIVOS</t>
  </si>
  <si>
    <t>M02020</t>
  </si>
  <si>
    <t>SUPERVISOR EN PRODUCCIÓN CONTROL E INVESTIGACIÓN DE BIOLÓGICOS Y REACTIVOS</t>
  </si>
  <si>
    <t>M02021</t>
  </si>
  <si>
    <t>PRODUCTOR, CONTROLADOR E INVESTIGADOR EN BIOLÓGICOS Y REACTIVOS</t>
  </si>
  <si>
    <t>M02022</t>
  </si>
  <si>
    <t>TÉCNICO ESPECIALISTA EN BIOLÓGICOS Y REACTIVOS</t>
  </si>
  <si>
    <t>M02023</t>
  </si>
  <si>
    <t>TÉCNICO EN BIOLÓGICOS Y REACTIVOS</t>
  </si>
  <si>
    <t>M02024</t>
  </si>
  <si>
    <t>ENFERMERA ESPECIALISTA EN ÁREA NORMATIVA</t>
  </si>
  <si>
    <t>M02025</t>
  </si>
  <si>
    <t>PARAMÉDICO EN ÁREA NORMATIVA</t>
  </si>
  <si>
    <t>M02029</t>
  </si>
  <si>
    <t>ENFERMERA ESPECIALISTA EN OBSTETRICIA</t>
  </si>
  <si>
    <t>M02030</t>
  </si>
  <si>
    <t>ENFERMERA JEFE DE SERVICIO</t>
  </si>
  <si>
    <t>M02031</t>
  </si>
  <si>
    <t>COORDINADOR DE ENSEÑANZA DE ENFERMERÍA</t>
  </si>
  <si>
    <t>M02032</t>
  </si>
  <si>
    <t>ENFERMERA ESPECIALISTA "A"</t>
  </si>
  <si>
    <t>M02034</t>
  </si>
  <si>
    <t>ENFERMERA GENERAL TITULADA "A"</t>
  </si>
  <si>
    <t>M02035</t>
  </si>
  <si>
    <t>AUXILIAR DE ENFERMERÍA "A"</t>
  </si>
  <si>
    <t>M02036</t>
  </si>
  <si>
    <t>SUBJEFE DE FARMACIA</t>
  </si>
  <si>
    <t>M02037</t>
  </si>
  <si>
    <t>OFICIAL Y/O PREPARADOR DESPACHADOR DE FARMACIA</t>
  </si>
  <si>
    <t>M02038</t>
  </si>
  <si>
    <t>TRABAJADORA SOCIAL EN ÁREA MÉDICA "A"</t>
  </si>
  <si>
    <t>M02040</t>
  </si>
  <si>
    <t>TÉCNICO GERICULTISTA</t>
  </si>
  <si>
    <t>M02041</t>
  </si>
  <si>
    <t>TÉCNICO EN ODONTOLOGÍA</t>
  </si>
  <si>
    <t>M02042</t>
  </si>
  <si>
    <t>LATROTÉCNICO</t>
  </si>
  <si>
    <t>M02043</t>
  </si>
  <si>
    <t>SUBJEFE DE DIETÉTICA</t>
  </si>
  <si>
    <t>M02044</t>
  </si>
  <si>
    <t>DIETISTA</t>
  </si>
  <si>
    <t>M02045</t>
  </si>
  <si>
    <t>COCINERO JEFE DE HOSPITAL</t>
  </si>
  <si>
    <t>M02046</t>
  </si>
  <si>
    <t>COCINERO EN HOSPITAL</t>
  </si>
  <si>
    <t>M02047</t>
  </si>
  <si>
    <t>AUXILIAR DE COCINA EN HOSPITAL</t>
  </si>
  <si>
    <t>M02048</t>
  </si>
  <si>
    <t>NUTRICIONISTA</t>
  </si>
  <si>
    <t>M02049</t>
  </si>
  <si>
    <t>TÉCNICO EN NUTRICIÓN</t>
  </si>
  <si>
    <t>M02050</t>
  </si>
  <si>
    <t>ECÓNOMO</t>
  </si>
  <si>
    <t>M02051</t>
  </si>
  <si>
    <t>JEFE DE BRIGADA EN PROGRAMAS DE SALUD</t>
  </si>
  <si>
    <t>M02054</t>
  </si>
  <si>
    <t>JEFE DE SECTOR EN PROGRAMAS DE SALUD</t>
  </si>
  <si>
    <t>M02055</t>
  </si>
  <si>
    <t>JEFE DE DISTRITO EN PROGRAMAS DE SALUD</t>
  </si>
  <si>
    <t>M02056</t>
  </si>
  <si>
    <t>JEFE DE ESTADÍSTICA Y ARCHIVO CLÍNICO</t>
  </si>
  <si>
    <t>M02057</t>
  </si>
  <si>
    <t>TÉCNICO EN ESTADÍSTICA EN ÁREA MÉDICA</t>
  </si>
  <si>
    <t>M02058</t>
  </si>
  <si>
    <t>AUXILIAR DE ESTADÍSTICA Y ARCHIVO CLÍNICO</t>
  </si>
  <si>
    <t>M02059</t>
  </si>
  <si>
    <t>JEFE DE ADMISIÓN</t>
  </si>
  <si>
    <t>M02060</t>
  </si>
  <si>
    <t>AUXILIAR DE ADMISIÓN</t>
  </si>
  <si>
    <t>M02061</t>
  </si>
  <si>
    <t>PSICÓLOGO ESPECIALIZADO</t>
  </si>
  <si>
    <t>M02062</t>
  </si>
  <si>
    <t>AYUDANTE DE AUTOPSIAS</t>
  </si>
  <si>
    <t>M02063</t>
  </si>
  <si>
    <t>AUXILIAR TÉCNICO DE DIAGNÓSTICO Y/O TRATAMIENTO</t>
  </si>
  <si>
    <t>M02064</t>
  </si>
  <si>
    <t>MASAJISTA</t>
  </si>
  <si>
    <t>M02065</t>
  </si>
  <si>
    <t>TÉCNICO EN TRABAJO SOCIAL EN ÁREA MÉDICA "A"</t>
  </si>
  <si>
    <t>M02066</t>
  </si>
  <si>
    <t>OPERADOR CLÍNICO DE PRIMER NIVEL</t>
  </si>
  <si>
    <t>M02067</t>
  </si>
  <si>
    <t>TÉCNICO EN ATENCIÓN PRIMARIA A LA SALUD</t>
  </si>
  <si>
    <t>M02068</t>
  </si>
  <si>
    <t>TÉCNICO EN SALUD EN UNIDAD AUXILIAR</t>
  </si>
  <si>
    <t>M02069</t>
  </si>
  <si>
    <t>SUPERVISORA DE TRABAJO SOCIAL EN ÁREA MÉDICA "A"</t>
  </si>
  <si>
    <t>M02072</t>
  </si>
  <si>
    <t>TÉCNICO EN PROGRAMAS DE SALUD</t>
  </si>
  <si>
    <t>M02073</t>
  </si>
  <si>
    <t>LABORATORISTA "A"</t>
  </si>
  <si>
    <t>M02074</t>
  </si>
  <si>
    <t>INHALOTERAPEUTA</t>
  </si>
  <si>
    <t>M02075</t>
  </si>
  <si>
    <t>AUXILIAR DE PROTESISTA Y ORTESISTA</t>
  </si>
  <si>
    <t>M02076</t>
  </si>
  <si>
    <t>QUÍMICO JEFE DE SECCIÓN DE LABORATORIO DE ANÁLISIS CLÍNICOS "A"</t>
  </si>
  <si>
    <t>M02077</t>
  </si>
  <si>
    <t>PROFESIONAL EN COMUNICACIÓN HUMANA</t>
  </si>
  <si>
    <t>M02078</t>
  </si>
  <si>
    <t>TÉCNICO EN SANEAMIENTO BÁSICO Y AMBIENTAL</t>
  </si>
  <si>
    <t>M02079</t>
  </si>
  <si>
    <t>TÉCNICO EN VERIFICACIÓN SANITARIA</t>
  </si>
  <si>
    <t>M02080</t>
  </si>
  <si>
    <t>ENFERMERA GENERAL TITULADA "B"</t>
  </si>
  <si>
    <t>M02081</t>
  </si>
  <si>
    <t>AUXILIAR DE ENFERMERÍA "B"</t>
  </si>
  <si>
    <t>M02082</t>
  </si>
  <si>
    <t>ENFERMERA GENERAL TÉCNICA</t>
  </si>
  <si>
    <t>M02083</t>
  </si>
  <si>
    <t>SUPERVISORA DE TRABAJO SOCIAL EN ÁREA MÉDICA "B"</t>
  </si>
  <si>
    <t>M02084</t>
  </si>
  <si>
    <t>TRABAJADORA SOCIAL EN ÁREA MÉDICA "B"</t>
  </si>
  <si>
    <t>M02085</t>
  </si>
  <si>
    <t>TÉCNICO DE TRABAJO SOCIAL EN ÁREA MÉDICA "B"</t>
  </si>
  <si>
    <t>M02086</t>
  </si>
  <si>
    <t>ENFERMERA ESPECIALISTA "B"</t>
  </si>
  <si>
    <t>M02087</t>
  </si>
  <si>
    <t>QUÍMICO "B"</t>
  </si>
  <si>
    <t>M02088</t>
  </si>
  <si>
    <t>QUÍMICO "C"</t>
  </si>
  <si>
    <t>M02089</t>
  </si>
  <si>
    <t>QUÍMICO JEFE DE SECCIÓN DE LABORATORIO DE ANÁLISIS CLÍNICOS "B"</t>
  </si>
  <si>
    <t>M02090</t>
  </si>
  <si>
    <t>QUÍMICO JEFE DE SECCIÓN DE LABORATORIO DE ANÁLISIS CLÍNICOS "C"</t>
  </si>
  <si>
    <t>M02091</t>
  </si>
  <si>
    <t>BIÓLOGO "B"</t>
  </si>
  <si>
    <t>M02092</t>
  </si>
  <si>
    <t>BIÓLOGO "C"</t>
  </si>
  <si>
    <t>M02093</t>
  </si>
  <si>
    <t>LABORATORISTA "B"</t>
  </si>
  <si>
    <t>M02094</t>
  </si>
  <si>
    <t>TÉCNICO LABORATORISTA "B"</t>
  </si>
  <si>
    <t>M02095</t>
  </si>
  <si>
    <t>AUXILIAR DE LABORATORIO Y/O BIOTERIO "B"</t>
  </si>
  <si>
    <t>M02096</t>
  </si>
  <si>
    <t>CITOTECNÓLOGO "B"</t>
  </si>
  <si>
    <t>M02097</t>
  </si>
  <si>
    <t>MICROSCOPISTA PARA EL DIAGNÓSTICO DEL PALUDISMO</t>
  </si>
  <si>
    <t>M02098</t>
  </si>
  <si>
    <t>PASANTE DE PSICÓLOGO</t>
  </si>
  <si>
    <t>M02100</t>
  </si>
  <si>
    <t>PASANTE DE LIC. EN TRABAJO SOCIAL</t>
  </si>
  <si>
    <t>M02101</t>
  </si>
  <si>
    <t>ENFERMERA GENERAL TITULADA "C"</t>
  </si>
  <si>
    <t>M02105</t>
  </si>
  <si>
    <t>ENFERMERA GENERAL TITULADA "D"</t>
  </si>
  <si>
    <t>M02106</t>
  </si>
  <si>
    <t>ENFERMERA ESPECIALISTA "C"</t>
  </si>
  <si>
    <t>M02107</t>
  </si>
  <si>
    <t>ENFERMERA ESPECIALISTA  "D"</t>
  </si>
  <si>
    <t>M02108</t>
  </si>
  <si>
    <t>TERAPISTA PROFESIONAL EN REHABILITACIÓN</t>
  </si>
  <si>
    <t>M02109</t>
  </si>
  <si>
    <t>PROFESIONAL EN TRABAJO SOCIAL EN ÁREA MÉDICA "A"</t>
  </si>
  <si>
    <t>M02110</t>
  </si>
  <si>
    <t>PROFESIONAL EN TRABAJO SOCIAL EN ÁREA MÉDICA "B"</t>
  </si>
  <si>
    <t>M02111</t>
  </si>
  <si>
    <t>SUPERVISORA PROFESIONAL EN TRABAJO SOCIAL EN ÁREA MÉDICA "C"</t>
  </si>
  <si>
    <t>M02112</t>
  </si>
  <si>
    <t>SUPERVISORA PROFESIONAL EN TRABAJO SOCIAL EN ÁREA MÉDICA "D"</t>
  </si>
  <si>
    <t>M02113</t>
  </si>
  <si>
    <t>TANATÓLOGO</t>
  </si>
  <si>
    <t>M02114</t>
  </si>
  <si>
    <t>LICENCIADO EN CIENCIAS DE LA NUTRICIÓN</t>
  </si>
  <si>
    <t>M02115</t>
  </si>
  <si>
    <t>MAESTRO EN CIENCIAS DE LA NUTRICIÓN</t>
  </si>
  <si>
    <t>M02116</t>
  </si>
  <si>
    <t>PARTERA ASISTENCIAL</t>
  </si>
  <si>
    <t>M02117</t>
  </si>
  <si>
    <t xml:space="preserve">LICENCIADO EN SALUD PÚBLICA </t>
  </si>
  <si>
    <t>M02118</t>
  </si>
  <si>
    <t>COORDINADOR DE TRASPLANTES DE ÓRGANOS Y TEJIDOS</t>
  </si>
  <si>
    <t>M02119</t>
  </si>
  <si>
    <t>PARTERA TRADICIONAL INDIGENISTA</t>
  </si>
  <si>
    <t>M02120</t>
  </si>
  <si>
    <t>M02200</t>
  </si>
  <si>
    <t>INGENIERO BIOMÉDICO</t>
  </si>
  <si>
    <t>M03001</t>
  </si>
  <si>
    <t>VETERINARIO "A"</t>
  </si>
  <si>
    <t>M03002</t>
  </si>
  <si>
    <t>TÉCNICO PUERICULTOR</t>
  </si>
  <si>
    <t>M03003</t>
  </si>
  <si>
    <t>PROMOTOR EN SALUD</t>
  </si>
  <si>
    <t>M03004</t>
  </si>
  <si>
    <t>AFANADORA</t>
  </si>
  <si>
    <t>M03005</t>
  </si>
  <si>
    <t>CAMILLERO</t>
  </si>
  <si>
    <t>M03006</t>
  </si>
  <si>
    <t>FÍSICO EN HOSPITAL</t>
  </si>
  <si>
    <t>M03007</t>
  </si>
  <si>
    <t>EDUCADORA EN ÁREA MÉDICA</t>
  </si>
  <si>
    <t>M03008</t>
  </si>
  <si>
    <t>VETERINARIO "B"</t>
  </si>
  <si>
    <t>M03009</t>
  </si>
  <si>
    <t>VETERINARIO "C"</t>
  </si>
  <si>
    <t>M03010</t>
  </si>
  <si>
    <t>LAVANDERA EN HOSPITAL</t>
  </si>
  <si>
    <t>M03011</t>
  </si>
  <si>
    <t>OPERADOR DE CALDERAS EN HOSPITAL</t>
  </si>
  <si>
    <t>M03012</t>
  </si>
  <si>
    <t>TÉCNICO OPERADOR DE CALDERAS EN HOSPITAL</t>
  </si>
  <si>
    <t>M03013</t>
  </si>
  <si>
    <t>APOYO ADMINISTRATIVO EN SALUD - A8</t>
  </si>
  <si>
    <t>M03018</t>
  </si>
  <si>
    <t>APOYO ADMINISTRATIVO EN SALUD - A7</t>
  </si>
  <si>
    <t>M03019</t>
  </si>
  <si>
    <t>APOYO ADMINISTRATIVO EN SALUD - A6</t>
  </si>
  <si>
    <t>M03020</t>
  </si>
  <si>
    <t>APOYO ADMINISTRATIVO EN SALUD - A5</t>
  </si>
  <si>
    <t>M03021</t>
  </si>
  <si>
    <t>APOYO ADMINISTRATIVO EN SALUD - A4</t>
  </si>
  <si>
    <t>M03022</t>
  </si>
  <si>
    <t>APOYO ADMINISTRATIVO EN SALUD - A3</t>
  </si>
  <si>
    <t>M03023</t>
  </si>
  <si>
    <t>APOYO ADMINISTRATIVO EN SALUD - A2</t>
  </si>
  <si>
    <t>M03024</t>
  </si>
  <si>
    <t>APOYO ADMINISTRATIVO EN SALUD - A1</t>
  </si>
  <si>
    <t>M03025</t>
  </si>
  <si>
    <t>M041014</t>
  </si>
  <si>
    <t>M041002</t>
  </si>
  <si>
    <t>SERVICIOS GENERALES</t>
  </si>
  <si>
    <t>COMENTARIOS</t>
  </si>
  <si>
    <t>GRUPO</t>
  </si>
  <si>
    <t>SUBGRUPO</t>
  </si>
  <si>
    <t>ID</t>
  </si>
  <si>
    <t>CATEGORÍA</t>
  </si>
  <si>
    <t>ESPECIALIDAD TRONCAL O SERVICIO</t>
  </si>
  <si>
    <t>ESPECIALIDAD DERIVADA</t>
  </si>
  <si>
    <t>DESCRIPCIÓN</t>
  </si>
  <si>
    <t>MATERIALES Y SUMINISTROS</t>
  </si>
  <si>
    <t>CANTIDAD</t>
  </si>
  <si>
    <t>COSTO</t>
  </si>
  <si>
    <t>TOTAL</t>
  </si>
  <si>
    <t>CLAVE</t>
  </si>
  <si>
    <t>DESCRPCIÓN</t>
  </si>
  <si>
    <t>NIVEL DE ATENCIÓN</t>
  </si>
  <si>
    <t>TIPO DE PROCEDIMIENTO</t>
  </si>
  <si>
    <t>COSTOS DIRECTOS</t>
  </si>
  <si>
    <t>RECURSOS HUMANOS</t>
  </si>
  <si>
    <t>RECURSOS HUMANOS NO INCLUIDOS EN EL CATÁLOGO</t>
  </si>
  <si>
    <t>ZONA ECONÓMICA</t>
  </si>
  <si>
    <t>Zona Economica 2</t>
  </si>
  <si>
    <t>Zona Economica 3</t>
  </si>
  <si>
    <t>JEFE DE SERVICIOS (CF41013)</t>
  </si>
  <si>
    <t>JEFE DE SERVICIOS (M02200)</t>
  </si>
  <si>
    <t>JEFE DE UNIDAD DE ATENCIÓN MÉDICA "B" (CF41002)</t>
  </si>
  <si>
    <t>JEFE DE UNIDAD DE ATENCIÓN MÉDICA "B" (M041002)</t>
  </si>
  <si>
    <t>JEFE DE UNIDAD EN HOSPITAL (CF41014)</t>
  </si>
  <si>
    <t>JEFE DE UNIDAD EN HOSPITAL (M041014)</t>
  </si>
  <si>
    <t>ZE</t>
  </si>
  <si>
    <t>COSTOS INDIRECTOS</t>
  </si>
  <si>
    <t>HORAS CONTRATADAS AL MES</t>
  </si>
  <si>
    <t>CANTIDAD EMPLEADA</t>
  </si>
  <si>
    <t>CONTENIDO</t>
  </si>
  <si>
    <t>TOTAL(1)</t>
  </si>
  <si>
    <t>TOTAL(2)</t>
  </si>
  <si>
    <t>RECURSOS MATERIALES</t>
  </si>
  <si>
    <t>INDIRECTOS</t>
  </si>
  <si>
    <t>DEPRECIACIÓN</t>
  </si>
  <si>
    <t>SUBTOTAL</t>
  </si>
  <si>
    <t>OTROS</t>
  </si>
  <si>
    <t>UNIDAD DE MEDIDA</t>
  </si>
  <si>
    <t>PRECIO UNITARIO DE LA MEDIDA</t>
  </si>
  <si>
    <t>EQUIPO MÉDICO E INSTRUMENTAL</t>
  </si>
  <si>
    <t>TABULADOR DE SUELDOS Y SALARIOS</t>
  </si>
  <si>
    <t>COSTO* 
(SI ES DIFERENTE)</t>
  </si>
  <si>
    <t>TIEMPO INVERTIDO EN EL PRODUCTO (MINUTOS)</t>
  </si>
  <si>
    <t>RECURSOS HUMANOS NO INCLUIDOS EN EL TABULADOR</t>
  </si>
  <si>
    <t>OTROS COSTOS INDIRECTOS</t>
  </si>
  <si>
    <t>OTROS COSTOS DIRECTOS</t>
  </si>
  <si>
    <t>Catálogo de Intervenciones, Tratamientos, Servicios Auxiliares de Diagnóstico y Tarifas 
para el Intercambio de Servicios</t>
  </si>
  <si>
    <t>PRODUCTO</t>
  </si>
  <si>
    <t>RESUMEN DE COSTOS</t>
  </si>
  <si>
    <t>UNIDAD DE MEDIDA (PRESENTACIÓN)</t>
  </si>
  <si>
    <t>Fecha de elaboración</t>
  </si>
  <si>
    <t>Fecha de actualización</t>
  </si>
  <si>
    <t>NOMBRE GENÉRICO</t>
  </si>
  <si>
    <t>Directos</t>
  </si>
  <si>
    <t>Indirectos</t>
  </si>
  <si>
    <t>Monto</t>
  </si>
  <si>
    <t>%</t>
  </si>
  <si>
    <t>PRODUCTO: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</si>
</sst>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sz val="10"/>
      <name val="Arial"/>
      <family val="2"/>
    </font>
    <font>
      <sz val="11"/>
      <color theme="1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9"/>
      <color theme="1"/>
      <name val="Montserrat"/>
    </font>
    <font>
      <b/>
      <sz val="9"/>
      <name val="Montserrat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164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4" fontId="3" fillId="0" borderId="1" xfId="2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43" fontId="4" fillId="2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2" fillId="3" borderId="1" xfId="0" applyFont="1" applyFill="1" applyBorder="1" applyAlignment="1"/>
    <xf numFmtId="0" fontId="9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44" fontId="9" fillId="0" borderId="1" xfId="2" applyFont="1" applyBorder="1"/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44" fontId="9" fillId="0" borderId="9" xfId="2" applyFont="1" applyBorder="1"/>
    <xf numFmtId="44" fontId="9" fillId="0" borderId="9" xfId="0" applyNumberFormat="1" applyFont="1" applyBorder="1"/>
    <xf numFmtId="0" fontId="9" fillId="0" borderId="3" xfId="0" applyFont="1" applyBorder="1"/>
    <xf numFmtId="44" fontId="9" fillId="0" borderId="7" xfId="2" applyFont="1" applyBorder="1" applyAlignment="1"/>
    <xf numFmtId="0" fontId="10" fillId="3" borderId="0" xfId="0" applyFont="1" applyFill="1" applyAlignment="1">
      <alignment horizontal="center" vertical="center"/>
    </xf>
    <xf numFmtId="44" fontId="9" fillId="0" borderId="9" xfId="2" applyFont="1" applyBorder="1" applyAlignment="1"/>
    <xf numFmtId="44" fontId="9" fillId="0" borderId="9" xfId="2" applyFont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9" fillId="9" borderId="1" xfId="0" applyFont="1" applyFill="1" applyBorder="1"/>
    <xf numFmtId="44" fontId="9" fillId="9" borderId="1" xfId="2" applyFont="1" applyFill="1" applyBorder="1"/>
    <xf numFmtId="44" fontId="9" fillId="9" borderId="1" xfId="0" applyNumberFormat="1" applyFont="1" applyFill="1" applyBorder="1"/>
    <xf numFmtId="44" fontId="2" fillId="9" borderId="1" xfId="2" applyFont="1" applyFill="1" applyBorder="1" applyAlignment="1"/>
    <xf numFmtId="44" fontId="9" fillId="9" borderId="3" xfId="0" applyNumberFormat="1" applyFont="1" applyFill="1" applyBorder="1"/>
    <xf numFmtId="0" fontId="8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9" fillId="0" borderId="1" xfId="1" applyNumberFormat="1" applyFont="1" applyBorder="1" applyAlignment="1"/>
    <xf numFmtId="165" fontId="9" fillId="0" borderId="1" xfId="1" applyNumberFormat="1" applyFont="1" applyBorder="1"/>
    <xf numFmtId="44" fontId="9" fillId="4" borderId="0" xfId="2" applyFont="1" applyFill="1"/>
    <xf numFmtId="165" fontId="9" fillId="0" borderId="3" xfId="1" applyNumberFormat="1" applyFont="1" applyBorder="1" applyAlignment="1"/>
    <xf numFmtId="165" fontId="9" fillId="0" borderId="7" xfId="1" applyNumberFormat="1" applyFont="1" applyBorder="1" applyAlignment="1"/>
    <xf numFmtId="165" fontId="9" fillId="0" borderId="1" xfId="1" applyNumberFormat="1" applyFont="1" applyBorder="1" applyAlignment="1">
      <alignment horizontal="center"/>
    </xf>
    <xf numFmtId="44" fontId="9" fillId="6" borderId="0" xfId="2" applyFont="1" applyFill="1"/>
    <xf numFmtId="0" fontId="9" fillId="0" borderId="1" xfId="1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right" vertical="center"/>
    </xf>
    <xf numFmtId="0" fontId="9" fillId="0" borderId="5" xfId="0" applyFont="1" applyBorder="1"/>
    <xf numFmtId="165" fontId="9" fillId="0" borderId="8" xfId="1" applyNumberFormat="1" applyFont="1" applyBorder="1" applyAlignment="1"/>
    <xf numFmtId="0" fontId="9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4" fontId="10" fillId="9" borderId="1" xfId="2" applyFont="1" applyFill="1" applyBorder="1" applyAlignment="1">
      <alignment horizontal="right"/>
    </xf>
    <xf numFmtId="9" fontId="10" fillId="9" borderId="1" xfId="9" applyFont="1" applyFill="1" applyBorder="1" applyAlignment="1">
      <alignment horizontal="right"/>
    </xf>
    <xf numFmtId="44" fontId="10" fillId="5" borderId="0" xfId="2" applyFont="1" applyFill="1" applyAlignment="1">
      <alignment vertical="center"/>
    </xf>
    <xf numFmtId="0" fontId="9" fillId="0" borderId="5" xfId="0" applyFont="1" applyFill="1" applyBorder="1" applyAlignment="1">
      <alignment horizontal="center"/>
    </xf>
    <xf numFmtId="44" fontId="13" fillId="0" borderId="13" xfId="0" applyNumberFormat="1" applyFont="1" applyFill="1" applyBorder="1"/>
    <xf numFmtId="0" fontId="13" fillId="0" borderId="12" xfId="0" applyNumberFormat="1" applyFont="1" applyFill="1" applyBorder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13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10" fillId="11" borderId="0" xfId="0" applyFont="1" applyFill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10" fillId="13" borderId="9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8" fillId="10" borderId="0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44" fontId="9" fillId="0" borderId="5" xfId="2" applyFont="1" applyBorder="1" applyAlignment="1">
      <alignment horizontal="center" vertical="center"/>
    </xf>
    <xf numFmtId="44" fontId="9" fillId="0" borderId="6" xfId="2" applyFont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0" fillId="0" borderId="1" xfId="8" applyFont="1" applyFill="1" applyBorder="1" applyAlignment="1">
      <alignment horizontal="left" vertical="center"/>
    </xf>
    <xf numFmtId="0" fontId="0" fillId="0" borderId="5" xfId="8" applyFont="1" applyFill="1" applyBorder="1" applyAlignment="1">
      <alignment horizontal="center" vertical="center"/>
    </xf>
    <xf numFmtId="0" fontId="0" fillId="0" borderId="6" xfId="8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9" fillId="7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4" xfId="8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/>
    </xf>
  </cellXfs>
  <cellStyles count="10">
    <cellStyle name="Excel Built-in Normal" xfId="8"/>
    <cellStyle name="Millares" xfId="1" builtinId="3"/>
    <cellStyle name="Moneda" xfId="2" builtinId="4"/>
    <cellStyle name="Normal" xfId="0" builtinId="0"/>
    <cellStyle name="Normal 2" xfId="7"/>
    <cellStyle name="Normal 2 2" xfId="5"/>
    <cellStyle name="Normal 2_PLANTILLAS CED COSTOS CONSULTA EXT 2018" xfId="6"/>
    <cellStyle name="Normal 3" xfId="3"/>
    <cellStyle name="Normal 6" xfId="4"/>
    <cellStyle name="Porcentaje" xfId="9" builtinId="5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881062</xdr:colOff>
      <xdr:row>7</xdr:row>
      <xdr:rowOff>83342</xdr:rowOff>
    </xdr:to>
    <xdr:pic>
      <xdr:nvPicPr>
        <xdr:cNvPr id="2" name="Imagen 1" descr="SALUD_HOTIZONTAL_F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6062" cy="159543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539750</xdr:colOff>
      <xdr:row>1</xdr:row>
      <xdr:rowOff>99060</xdr:rowOff>
    </xdr:from>
    <xdr:to>
      <xdr:col>10</xdr:col>
      <xdr:colOff>265430</xdr:colOff>
      <xdr:row>3</xdr:row>
      <xdr:rowOff>201613</xdr:rowOff>
    </xdr:to>
    <xdr:pic>
      <xdr:nvPicPr>
        <xdr:cNvPr id="3" name="Imagen 2" descr="Resultado de imagen para logo del isss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325279"/>
          <a:ext cx="1630680" cy="554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254000</xdr:colOff>
      <xdr:row>1</xdr:row>
      <xdr:rowOff>133350</xdr:rowOff>
    </xdr:from>
    <xdr:to>
      <xdr:col>5</xdr:col>
      <xdr:colOff>806450</xdr:colOff>
      <xdr:row>4</xdr:row>
      <xdr:rowOff>89694</xdr:rowOff>
    </xdr:to>
    <xdr:pic>
      <xdr:nvPicPr>
        <xdr:cNvPr id="4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359569"/>
          <a:ext cx="55245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285750</xdr:colOff>
      <xdr:row>0</xdr:row>
      <xdr:rowOff>200660</xdr:rowOff>
    </xdr:from>
    <xdr:to>
      <xdr:col>13</xdr:col>
      <xdr:colOff>250666</xdr:colOff>
      <xdr:row>3</xdr:row>
      <xdr:rowOff>178594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28"/>
        <a:stretch/>
      </xdr:blipFill>
      <xdr:spPr bwMode="auto">
        <a:xfrm>
          <a:off x="11715750" y="200660"/>
          <a:ext cx="1000760" cy="656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20"/>
  <sheetViews>
    <sheetView workbookViewId="0">
      <selection activeCell="B5" sqref="B5"/>
    </sheetView>
  </sheetViews>
  <sheetFormatPr baseColWidth="10" defaultRowHeight="15" x14ac:dyDescent="0.25"/>
  <cols>
    <col min="1" max="1" width="89.7109375" bestFit="1" customWidth="1"/>
    <col min="2" max="2" width="21.28515625" bestFit="1" customWidth="1"/>
    <col min="3" max="4" width="22.140625" bestFit="1" customWidth="1"/>
    <col min="5" max="5" width="13.5703125" bestFit="1" customWidth="1"/>
  </cols>
  <sheetData>
    <row r="1" spans="1:5" ht="18" x14ac:dyDescent="0.25">
      <c r="B1" s="6" t="s">
        <v>456</v>
      </c>
    </row>
    <row r="2" spans="1:5" x14ac:dyDescent="0.25">
      <c r="B2">
        <v>2</v>
      </c>
    </row>
    <row r="3" spans="1:5" x14ac:dyDescent="0.25">
      <c r="B3">
        <v>3</v>
      </c>
      <c r="C3">
        <f>IF('Anexo H'!N33=A!B2,1,0)</f>
        <v>1</v>
      </c>
      <c r="D3">
        <f>IF('Anexo H'!N33=A!B3,1,0)</f>
        <v>0</v>
      </c>
    </row>
    <row r="5" spans="1:5" ht="18" x14ac:dyDescent="0.25">
      <c r="A5" s="5" t="s">
        <v>0</v>
      </c>
      <c r="B5" s="6" t="s">
        <v>1</v>
      </c>
      <c r="C5" s="5" t="s">
        <v>448</v>
      </c>
      <c r="D5" s="5" t="s">
        <v>449</v>
      </c>
      <c r="E5" s="9" t="s">
        <v>2</v>
      </c>
    </row>
    <row r="6" spans="1:5" ht="15.75" hidden="1" x14ac:dyDescent="0.3">
      <c r="A6" s="3" t="s">
        <v>391</v>
      </c>
      <c r="B6" s="1" t="s">
        <v>392</v>
      </c>
      <c r="C6" s="4">
        <v>12591.33</v>
      </c>
      <c r="D6" s="4">
        <v>13700.96</v>
      </c>
      <c r="E6" s="4">
        <f>($C$3*C6)+($D$3*D6)</f>
        <v>12591.33</v>
      </c>
    </row>
    <row r="7" spans="1:5" ht="15.75" hidden="1" x14ac:dyDescent="0.3">
      <c r="A7" s="3" t="s">
        <v>423</v>
      </c>
      <c r="B7" s="1" t="s">
        <v>424</v>
      </c>
      <c r="C7" s="4">
        <v>12309</v>
      </c>
      <c r="D7" s="4">
        <v>12604</v>
      </c>
      <c r="E7" s="4">
        <f t="shared" ref="E7:E70" si="0">($C$3*C7)+($D$3*D7)</f>
        <v>12309</v>
      </c>
    </row>
    <row r="8" spans="1:5" ht="15.75" hidden="1" x14ac:dyDescent="0.3">
      <c r="A8" s="3" t="s">
        <v>421</v>
      </c>
      <c r="B8" s="1" t="s">
        <v>422</v>
      </c>
      <c r="C8" s="4">
        <v>12371</v>
      </c>
      <c r="D8" s="4">
        <v>12655</v>
      </c>
      <c r="E8" s="4">
        <f t="shared" si="0"/>
        <v>12371</v>
      </c>
    </row>
    <row r="9" spans="1:5" ht="15.75" hidden="1" x14ac:dyDescent="0.3">
      <c r="A9" s="3" t="s">
        <v>419</v>
      </c>
      <c r="B9" s="1" t="s">
        <v>420</v>
      </c>
      <c r="C9" s="4">
        <v>12423</v>
      </c>
      <c r="D9" s="4">
        <v>12707</v>
      </c>
      <c r="E9" s="4">
        <f t="shared" si="0"/>
        <v>12423</v>
      </c>
    </row>
    <row r="10" spans="1:5" ht="15.75" hidden="1" x14ac:dyDescent="0.3">
      <c r="A10" s="3" t="s">
        <v>417</v>
      </c>
      <c r="B10" s="1" t="s">
        <v>418</v>
      </c>
      <c r="C10" s="4">
        <v>12754</v>
      </c>
      <c r="D10" s="4">
        <v>13271</v>
      </c>
      <c r="E10" s="4">
        <f t="shared" si="0"/>
        <v>12754</v>
      </c>
    </row>
    <row r="11" spans="1:5" ht="15.75" hidden="1" x14ac:dyDescent="0.3">
      <c r="A11" s="3" t="s">
        <v>415</v>
      </c>
      <c r="B11" s="1" t="s">
        <v>416</v>
      </c>
      <c r="C11" s="4">
        <v>13379</v>
      </c>
      <c r="D11" s="4">
        <v>13958</v>
      </c>
      <c r="E11" s="4">
        <f t="shared" si="0"/>
        <v>13379</v>
      </c>
    </row>
    <row r="12" spans="1:5" ht="15.75" hidden="1" x14ac:dyDescent="0.3">
      <c r="A12" s="3" t="s">
        <v>413</v>
      </c>
      <c r="B12" s="1" t="s">
        <v>414</v>
      </c>
      <c r="C12" s="4">
        <v>13834</v>
      </c>
      <c r="D12" s="4">
        <v>14336</v>
      </c>
      <c r="E12" s="4">
        <f t="shared" si="0"/>
        <v>13834</v>
      </c>
    </row>
    <row r="13" spans="1:5" ht="15.75" hidden="1" x14ac:dyDescent="0.3">
      <c r="A13" s="3" t="s">
        <v>411</v>
      </c>
      <c r="B13" s="1" t="s">
        <v>412</v>
      </c>
      <c r="C13" s="4">
        <v>14036</v>
      </c>
      <c r="D13" s="4">
        <v>14597</v>
      </c>
      <c r="E13" s="4">
        <f t="shared" si="0"/>
        <v>14036</v>
      </c>
    </row>
    <row r="14" spans="1:5" ht="15.75" hidden="1" x14ac:dyDescent="0.3">
      <c r="A14" s="3" t="s">
        <v>409</v>
      </c>
      <c r="B14" s="1" t="s">
        <v>410</v>
      </c>
      <c r="C14" s="4">
        <v>14653</v>
      </c>
      <c r="D14" s="4">
        <v>15729</v>
      </c>
      <c r="E14" s="4">
        <f t="shared" si="0"/>
        <v>14653</v>
      </c>
    </row>
    <row r="15" spans="1:5" ht="15.75" hidden="1" x14ac:dyDescent="0.3">
      <c r="A15" s="3" t="s">
        <v>28</v>
      </c>
      <c r="B15" s="1" t="s">
        <v>29</v>
      </c>
      <c r="C15" s="4">
        <v>42398.25</v>
      </c>
      <c r="D15" s="4">
        <v>46825.619999999995</v>
      </c>
      <c r="E15" s="4">
        <f t="shared" si="0"/>
        <v>42398.25</v>
      </c>
    </row>
    <row r="16" spans="1:5" ht="15.75" hidden="1" x14ac:dyDescent="0.3">
      <c r="A16" s="3" t="s">
        <v>274</v>
      </c>
      <c r="B16" s="1" t="s">
        <v>275</v>
      </c>
      <c r="C16" s="4">
        <v>12630.87</v>
      </c>
      <c r="D16" s="4">
        <v>13847.02</v>
      </c>
      <c r="E16" s="4">
        <f t="shared" si="0"/>
        <v>12630.87</v>
      </c>
    </row>
    <row r="17" spans="1:5" ht="15.75" hidden="1" x14ac:dyDescent="0.3">
      <c r="A17" s="3" t="s">
        <v>252</v>
      </c>
      <c r="B17" s="1" t="s">
        <v>253</v>
      </c>
      <c r="C17" s="4">
        <v>12591.33</v>
      </c>
      <c r="D17" s="4">
        <v>13700.960000000001</v>
      </c>
      <c r="E17" s="4">
        <f t="shared" si="0"/>
        <v>12591.33</v>
      </c>
    </row>
    <row r="18" spans="1:5" ht="15.75" hidden="1" x14ac:dyDescent="0.3">
      <c r="A18" s="3" t="s">
        <v>230</v>
      </c>
      <c r="B18" s="1" t="s">
        <v>231</v>
      </c>
      <c r="C18" s="4">
        <v>17984.68</v>
      </c>
      <c r="D18" s="4">
        <v>20530.559999999998</v>
      </c>
      <c r="E18" s="4">
        <f t="shared" si="0"/>
        <v>17984.68</v>
      </c>
    </row>
    <row r="19" spans="1:5" ht="15.75" hidden="1" x14ac:dyDescent="0.3">
      <c r="A19" s="3" t="s">
        <v>312</v>
      </c>
      <c r="B19" s="1" t="s">
        <v>313</v>
      </c>
      <c r="C19" s="4">
        <v>19452.650000000001</v>
      </c>
      <c r="D19" s="4">
        <v>22112.67</v>
      </c>
      <c r="E19" s="4">
        <f t="shared" si="0"/>
        <v>19452.650000000001</v>
      </c>
    </row>
    <row r="20" spans="1:5" ht="15.75" hidden="1" x14ac:dyDescent="0.3">
      <c r="A20" s="3" t="s">
        <v>270</v>
      </c>
      <c r="B20" s="1" t="s">
        <v>271</v>
      </c>
      <c r="C20" s="4">
        <v>12630.87</v>
      </c>
      <c r="D20" s="4">
        <v>13847.02</v>
      </c>
      <c r="E20" s="4">
        <f t="shared" si="0"/>
        <v>12630.87</v>
      </c>
    </row>
    <row r="21" spans="1:5" ht="15.75" hidden="1" x14ac:dyDescent="0.3">
      <c r="A21" s="3" t="s">
        <v>176</v>
      </c>
      <c r="B21" s="1" t="s">
        <v>177</v>
      </c>
      <c r="C21" s="4">
        <v>13430.59</v>
      </c>
      <c r="D21" s="4">
        <v>14778.52</v>
      </c>
      <c r="E21" s="4">
        <f t="shared" si="0"/>
        <v>13430.59</v>
      </c>
    </row>
    <row r="22" spans="1:5" ht="15.75" hidden="1" x14ac:dyDescent="0.3">
      <c r="A22" s="3" t="s">
        <v>340</v>
      </c>
      <c r="B22" s="1" t="s">
        <v>341</v>
      </c>
      <c r="C22" s="4">
        <v>14149.449999999999</v>
      </c>
      <c r="D22" s="4">
        <v>15511.98</v>
      </c>
      <c r="E22" s="4">
        <f t="shared" si="0"/>
        <v>14149.449999999999</v>
      </c>
    </row>
    <row r="23" spans="1:5" ht="15.75" hidden="1" x14ac:dyDescent="0.3">
      <c r="A23" s="3" t="s">
        <v>300</v>
      </c>
      <c r="B23" s="1" t="s">
        <v>301</v>
      </c>
      <c r="C23" s="4">
        <v>15169.310000000001</v>
      </c>
      <c r="D23" s="4">
        <v>16691.080000000002</v>
      </c>
      <c r="E23" s="4">
        <f t="shared" si="0"/>
        <v>15169.310000000001</v>
      </c>
    </row>
    <row r="24" spans="1:5" ht="15.75" hidden="1" x14ac:dyDescent="0.3">
      <c r="A24" s="3" t="s">
        <v>96</v>
      </c>
      <c r="B24" s="1" t="s">
        <v>97</v>
      </c>
      <c r="C24" s="4">
        <v>13401.760000000002</v>
      </c>
      <c r="D24" s="4">
        <v>14669.54</v>
      </c>
      <c r="E24" s="4">
        <f t="shared" si="0"/>
        <v>13401.760000000002</v>
      </c>
    </row>
    <row r="25" spans="1:5" ht="15.75" hidden="1" x14ac:dyDescent="0.3">
      <c r="A25" s="3" t="s">
        <v>280</v>
      </c>
      <c r="B25" s="1" t="s">
        <v>281</v>
      </c>
      <c r="C25" s="4">
        <v>12630.87</v>
      </c>
      <c r="D25" s="4">
        <v>13847.02</v>
      </c>
      <c r="E25" s="4">
        <f t="shared" si="0"/>
        <v>12630.87</v>
      </c>
    </row>
    <row r="26" spans="1:5" ht="15.75" hidden="1" x14ac:dyDescent="0.3">
      <c r="A26" s="3" t="s">
        <v>278</v>
      </c>
      <c r="B26" s="1" t="s">
        <v>279</v>
      </c>
      <c r="C26" s="4">
        <v>13430.59</v>
      </c>
      <c r="D26" s="4">
        <v>14778.52</v>
      </c>
      <c r="E26" s="4">
        <f t="shared" si="0"/>
        <v>13430.59</v>
      </c>
    </row>
    <row r="27" spans="1:5" ht="15.75" hidden="1" x14ac:dyDescent="0.3">
      <c r="A27" s="3" t="s">
        <v>84</v>
      </c>
      <c r="B27" s="1" t="s">
        <v>85</v>
      </c>
      <c r="C27" s="4">
        <v>15145.08</v>
      </c>
      <c r="D27" s="4">
        <v>16665.77</v>
      </c>
      <c r="E27" s="4">
        <f t="shared" si="0"/>
        <v>15145.08</v>
      </c>
    </row>
    <row r="28" spans="1:5" ht="15.75" hidden="1" x14ac:dyDescent="0.3">
      <c r="A28" s="3" t="s">
        <v>86</v>
      </c>
      <c r="B28" s="1" t="s">
        <v>87</v>
      </c>
      <c r="C28" s="4">
        <v>15591.43</v>
      </c>
      <c r="D28" s="4">
        <v>17158.07</v>
      </c>
      <c r="E28" s="4">
        <f t="shared" si="0"/>
        <v>15591.43</v>
      </c>
    </row>
    <row r="29" spans="1:5" ht="15.75" hidden="1" x14ac:dyDescent="0.3">
      <c r="A29" s="3" t="s">
        <v>88</v>
      </c>
      <c r="B29" s="1" t="s">
        <v>89</v>
      </c>
      <c r="C29" s="4">
        <v>16517.59</v>
      </c>
      <c r="D29" s="4">
        <v>18130.2</v>
      </c>
      <c r="E29" s="4">
        <f t="shared" si="0"/>
        <v>16517.59</v>
      </c>
    </row>
    <row r="30" spans="1:5" ht="15.75" hidden="1" x14ac:dyDescent="0.3">
      <c r="A30" s="3" t="s">
        <v>170</v>
      </c>
      <c r="B30" s="1" t="s">
        <v>171</v>
      </c>
      <c r="C30" s="4">
        <v>29539.33</v>
      </c>
      <c r="D30" s="4">
        <v>32728.15</v>
      </c>
      <c r="E30" s="4">
        <f t="shared" si="0"/>
        <v>29539.33</v>
      </c>
    </row>
    <row r="31" spans="1:5" ht="15.75" hidden="1" x14ac:dyDescent="0.3">
      <c r="A31" s="3" t="s">
        <v>332</v>
      </c>
      <c r="B31" s="1" t="s">
        <v>333</v>
      </c>
      <c r="C31" s="4">
        <v>32310.3</v>
      </c>
      <c r="D31" s="4">
        <v>35640.19</v>
      </c>
      <c r="E31" s="4">
        <f t="shared" si="0"/>
        <v>32310.3</v>
      </c>
    </row>
    <row r="32" spans="1:5" ht="15.75" hidden="1" x14ac:dyDescent="0.3">
      <c r="A32" s="3" t="s">
        <v>334</v>
      </c>
      <c r="B32" s="1" t="s">
        <v>335</v>
      </c>
      <c r="C32" s="4">
        <v>34401.629999999997</v>
      </c>
      <c r="D32" s="4">
        <v>36759.050000000003</v>
      </c>
      <c r="E32" s="4">
        <f t="shared" si="0"/>
        <v>34401.629999999997</v>
      </c>
    </row>
    <row r="33" spans="1:5" ht="15.75" hidden="1" x14ac:dyDescent="0.3">
      <c r="A33" s="3" t="s">
        <v>393</v>
      </c>
      <c r="B33" s="1" t="s">
        <v>394</v>
      </c>
      <c r="C33" s="4">
        <v>12591.33</v>
      </c>
      <c r="D33" s="4">
        <v>13700.96</v>
      </c>
      <c r="E33" s="4">
        <f t="shared" si="0"/>
        <v>12591.33</v>
      </c>
    </row>
    <row r="34" spans="1:5" ht="15.75" hidden="1" x14ac:dyDescent="0.3">
      <c r="A34" s="3" t="s">
        <v>150</v>
      </c>
      <c r="B34" s="1" t="s">
        <v>151</v>
      </c>
      <c r="C34" s="4">
        <v>32310.3</v>
      </c>
      <c r="D34" s="4">
        <v>35640.19</v>
      </c>
      <c r="E34" s="4">
        <f t="shared" si="0"/>
        <v>32310.3</v>
      </c>
    </row>
    <row r="35" spans="1:5" ht="15.75" hidden="1" x14ac:dyDescent="0.3">
      <c r="A35" s="3" t="s">
        <v>162</v>
      </c>
      <c r="B35" s="1" t="s">
        <v>163</v>
      </c>
      <c r="C35" s="4">
        <v>34398.42</v>
      </c>
      <c r="D35" s="4">
        <v>36761.19</v>
      </c>
      <c r="E35" s="4">
        <f t="shared" si="0"/>
        <v>34398.42</v>
      </c>
    </row>
    <row r="36" spans="1:5" ht="15.75" hidden="1" x14ac:dyDescent="0.3">
      <c r="A36" s="3" t="s">
        <v>164</v>
      </c>
      <c r="B36" s="1" t="s">
        <v>165</v>
      </c>
      <c r="C36" s="4">
        <v>35997.089999999997</v>
      </c>
      <c r="D36" s="4">
        <v>39799.32</v>
      </c>
      <c r="E36" s="4">
        <f t="shared" si="0"/>
        <v>35997.089999999997</v>
      </c>
    </row>
    <row r="37" spans="1:5" ht="15.75" hidden="1" x14ac:dyDescent="0.3">
      <c r="A37" s="3" t="s">
        <v>146</v>
      </c>
      <c r="B37" s="1" t="s">
        <v>147</v>
      </c>
      <c r="C37" s="4">
        <v>40147.699999999997</v>
      </c>
      <c r="D37" s="4">
        <v>44177.54</v>
      </c>
      <c r="E37" s="4">
        <f t="shared" si="0"/>
        <v>40147.699999999997</v>
      </c>
    </row>
    <row r="38" spans="1:5" ht="15.75" hidden="1" x14ac:dyDescent="0.3">
      <c r="A38" s="3" t="s">
        <v>160</v>
      </c>
      <c r="B38" s="1" t="s">
        <v>161</v>
      </c>
      <c r="C38" s="4">
        <v>40409.509999999995</v>
      </c>
      <c r="D38" s="4">
        <v>44544.08</v>
      </c>
      <c r="E38" s="4">
        <f t="shared" si="0"/>
        <v>40409.509999999995</v>
      </c>
    </row>
    <row r="39" spans="1:5" ht="15.75" hidden="1" x14ac:dyDescent="0.3">
      <c r="A39" s="3" t="s">
        <v>198</v>
      </c>
      <c r="B39" s="1" t="s">
        <v>199</v>
      </c>
      <c r="C39" s="4">
        <v>16072.68</v>
      </c>
      <c r="D39" s="4">
        <v>17670.32</v>
      </c>
      <c r="E39" s="4">
        <f t="shared" si="0"/>
        <v>16072.68</v>
      </c>
    </row>
    <row r="40" spans="1:5" ht="15.75" hidden="1" x14ac:dyDescent="0.3">
      <c r="A40" s="3" t="s">
        <v>342</v>
      </c>
      <c r="B40" s="1" t="s">
        <v>343</v>
      </c>
      <c r="C40" s="4">
        <v>16284.29</v>
      </c>
      <c r="D40" s="4">
        <v>17718.59</v>
      </c>
      <c r="E40" s="4">
        <f t="shared" si="0"/>
        <v>16284.29</v>
      </c>
    </row>
    <row r="41" spans="1:5" ht="15.75" hidden="1" x14ac:dyDescent="0.3">
      <c r="A41" s="3" t="s">
        <v>250</v>
      </c>
      <c r="B41" s="1" t="s">
        <v>251</v>
      </c>
      <c r="C41" s="4">
        <v>12666.140000000001</v>
      </c>
      <c r="D41" s="4">
        <v>13848.090000000002</v>
      </c>
      <c r="E41" s="4">
        <f t="shared" si="0"/>
        <v>12666.140000000001</v>
      </c>
    </row>
    <row r="42" spans="1:5" ht="15.75" hidden="1" x14ac:dyDescent="0.3">
      <c r="A42" s="3" t="s">
        <v>248</v>
      </c>
      <c r="B42" s="1" t="s">
        <v>249</v>
      </c>
      <c r="C42" s="4">
        <v>13490.44</v>
      </c>
      <c r="D42" s="4">
        <v>14778.52</v>
      </c>
      <c r="E42" s="4">
        <f t="shared" si="0"/>
        <v>13490.44</v>
      </c>
    </row>
    <row r="43" spans="1:5" ht="15.75" hidden="1" x14ac:dyDescent="0.3">
      <c r="A43" s="3" t="s">
        <v>224</v>
      </c>
      <c r="B43" s="1" t="s">
        <v>225</v>
      </c>
      <c r="C43" s="4">
        <v>33017.74</v>
      </c>
      <c r="D43" s="4">
        <v>36453.410000000003</v>
      </c>
      <c r="E43" s="4">
        <f t="shared" si="0"/>
        <v>33017.74</v>
      </c>
    </row>
    <row r="44" spans="1:5" ht="15.75" hidden="1" x14ac:dyDescent="0.3">
      <c r="A44" s="3" t="s">
        <v>378</v>
      </c>
      <c r="B44" s="1" t="s">
        <v>379</v>
      </c>
      <c r="C44" s="4">
        <v>33500.770000000004</v>
      </c>
      <c r="D44" s="4">
        <v>37095.67</v>
      </c>
      <c r="E44" s="4">
        <f t="shared" si="0"/>
        <v>33500.770000000004</v>
      </c>
    </row>
    <row r="45" spans="1:5" ht="15.75" hidden="1" x14ac:dyDescent="0.3">
      <c r="A45" s="3" t="s">
        <v>34</v>
      </c>
      <c r="B45" s="1" t="s">
        <v>35</v>
      </c>
      <c r="C45" s="4">
        <v>33981.659999999996</v>
      </c>
      <c r="D45" s="4">
        <v>37430.149999999994</v>
      </c>
      <c r="E45" s="4">
        <f t="shared" si="0"/>
        <v>33981.659999999996</v>
      </c>
    </row>
    <row r="46" spans="1:5" ht="15.75" hidden="1" x14ac:dyDescent="0.3">
      <c r="A46" s="3" t="s">
        <v>36</v>
      </c>
      <c r="B46" s="1" t="s">
        <v>37</v>
      </c>
      <c r="C46" s="4">
        <v>32986.75</v>
      </c>
      <c r="D46" s="4">
        <v>36422.42</v>
      </c>
      <c r="E46" s="4">
        <f t="shared" si="0"/>
        <v>32986.75</v>
      </c>
    </row>
    <row r="47" spans="1:5" ht="15.75" hidden="1" x14ac:dyDescent="0.3">
      <c r="A47" s="3" t="s">
        <v>68</v>
      </c>
      <c r="B47" s="1" t="s">
        <v>69</v>
      </c>
      <c r="C47" s="4">
        <v>43864.42</v>
      </c>
      <c r="D47" s="4">
        <v>48354.84</v>
      </c>
      <c r="E47" s="4">
        <f t="shared" si="0"/>
        <v>43864.42</v>
      </c>
    </row>
    <row r="48" spans="1:5" ht="15.75" hidden="1" x14ac:dyDescent="0.3">
      <c r="A48" s="3" t="s">
        <v>126</v>
      </c>
      <c r="B48" s="1" t="s">
        <v>127</v>
      </c>
      <c r="C48" s="4">
        <v>35159.29</v>
      </c>
      <c r="D48" s="4">
        <v>38675.119999999995</v>
      </c>
      <c r="E48" s="4">
        <f t="shared" si="0"/>
        <v>35159.29</v>
      </c>
    </row>
    <row r="49" spans="1:5" ht="15.75" hidden="1" x14ac:dyDescent="0.3">
      <c r="A49" s="3" t="s">
        <v>120</v>
      </c>
      <c r="B49" s="1" t="s">
        <v>121</v>
      </c>
      <c r="C49" s="4">
        <v>21191.87</v>
      </c>
      <c r="D49" s="4">
        <v>23615.57</v>
      </c>
      <c r="E49" s="4">
        <f t="shared" si="0"/>
        <v>21191.87</v>
      </c>
    </row>
    <row r="50" spans="1:5" ht="15.75" hidden="1" x14ac:dyDescent="0.3">
      <c r="A50" s="3" t="s">
        <v>122</v>
      </c>
      <c r="B50" s="1" t="s">
        <v>123</v>
      </c>
      <c r="C50" s="4">
        <v>20924.7</v>
      </c>
      <c r="D50" s="4">
        <v>23516.36</v>
      </c>
      <c r="E50" s="4">
        <f t="shared" si="0"/>
        <v>20924.7</v>
      </c>
    </row>
    <row r="51" spans="1:5" ht="15.75" hidden="1" x14ac:dyDescent="0.3">
      <c r="A51" s="3" t="s">
        <v>246</v>
      </c>
      <c r="B51" s="1" t="s">
        <v>247</v>
      </c>
      <c r="C51" s="4">
        <v>16072.68</v>
      </c>
      <c r="D51" s="4">
        <v>17670.32</v>
      </c>
      <c r="E51" s="4">
        <f t="shared" si="0"/>
        <v>16072.68</v>
      </c>
    </row>
    <row r="52" spans="1:5" ht="15.75" hidden="1" x14ac:dyDescent="0.3">
      <c r="A52" s="3" t="s">
        <v>258</v>
      </c>
      <c r="B52" s="1" t="s">
        <v>259</v>
      </c>
      <c r="C52" s="4">
        <v>12630.87</v>
      </c>
      <c r="D52" s="4">
        <v>13847.02</v>
      </c>
      <c r="E52" s="4">
        <f t="shared" si="0"/>
        <v>12630.87</v>
      </c>
    </row>
    <row r="53" spans="1:5" ht="15.75" hidden="1" x14ac:dyDescent="0.3">
      <c r="A53" s="3" t="s">
        <v>397</v>
      </c>
      <c r="B53" s="1" t="s">
        <v>398</v>
      </c>
      <c r="C53" s="4">
        <v>16072.68</v>
      </c>
      <c r="D53" s="4">
        <v>17670.32</v>
      </c>
      <c r="E53" s="4">
        <f t="shared" si="0"/>
        <v>16072.68</v>
      </c>
    </row>
    <row r="54" spans="1:5" ht="15.75" hidden="1" x14ac:dyDescent="0.3">
      <c r="A54" s="3" t="s">
        <v>356</v>
      </c>
      <c r="B54" s="1" t="s">
        <v>357</v>
      </c>
      <c r="C54" s="4">
        <v>31469.279999999999</v>
      </c>
      <c r="D54" s="4">
        <v>34759.630000000005</v>
      </c>
      <c r="E54" s="4">
        <f t="shared" si="0"/>
        <v>31469.279999999999</v>
      </c>
    </row>
    <row r="55" spans="1:5" ht="15.75" hidden="1" x14ac:dyDescent="0.3">
      <c r="A55" s="3" t="s">
        <v>226</v>
      </c>
      <c r="B55" s="1" t="s">
        <v>227</v>
      </c>
      <c r="C55" s="4">
        <v>23051.68</v>
      </c>
      <c r="D55" s="4">
        <v>25173.93</v>
      </c>
      <c r="E55" s="4">
        <f t="shared" si="0"/>
        <v>23051.68</v>
      </c>
    </row>
    <row r="56" spans="1:5" ht="15.75" hidden="1" x14ac:dyDescent="0.3">
      <c r="A56" s="3" t="s">
        <v>322</v>
      </c>
      <c r="B56" s="1" t="s">
        <v>323</v>
      </c>
      <c r="C56" s="4">
        <v>25250.86</v>
      </c>
      <c r="D56" s="4">
        <v>27902.170000000002</v>
      </c>
      <c r="E56" s="4">
        <f t="shared" si="0"/>
        <v>25250.86</v>
      </c>
    </row>
    <row r="57" spans="1:5" ht="15.75" hidden="1" x14ac:dyDescent="0.3">
      <c r="A57" s="3" t="s">
        <v>354</v>
      </c>
      <c r="B57" s="1" t="s">
        <v>355</v>
      </c>
      <c r="C57" s="4">
        <v>29262.53</v>
      </c>
      <c r="D57" s="4">
        <v>32185.280000000002</v>
      </c>
      <c r="E57" s="4">
        <f t="shared" si="0"/>
        <v>29262.53</v>
      </c>
    </row>
    <row r="58" spans="1:5" ht="15.75" hidden="1" x14ac:dyDescent="0.3">
      <c r="A58" s="3" t="s">
        <v>216</v>
      </c>
      <c r="B58" s="1" t="s">
        <v>217</v>
      </c>
      <c r="C58" s="4">
        <v>31469.279999999999</v>
      </c>
      <c r="D58" s="4">
        <v>34754.29</v>
      </c>
      <c r="E58" s="4">
        <f t="shared" si="0"/>
        <v>31469.279999999999</v>
      </c>
    </row>
    <row r="59" spans="1:5" ht="15.75" hidden="1" x14ac:dyDescent="0.3">
      <c r="A59" s="3" t="s">
        <v>220</v>
      </c>
      <c r="B59" s="1" t="s">
        <v>221</v>
      </c>
      <c r="C59" s="4">
        <v>33142.78</v>
      </c>
      <c r="D59" s="4">
        <v>36639.35</v>
      </c>
      <c r="E59" s="4">
        <f t="shared" si="0"/>
        <v>33142.78</v>
      </c>
    </row>
    <row r="60" spans="1:5" ht="15.75" hidden="1" x14ac:dyDescent="0.3">
      <c r="A60" s="3" t="s">
        <v>314</v>
      </c>
      <c r="B60" s="1" t="s">
        <v>315</v>
      </c>
      <c r="C60" s="4">
        <v>21008.079999999998</v>
      </c>
      <c r="D60" s="4">
        <v>23616.639999999999</v>
      </c>
      <c r="E60" s="4">
        <f t="shared" si="0"/>
        <v>21008.079999999998</v>
      </c>
    </row>
    <row r="61" spans="1:5" ht="15.75" hidden="1" x14ac:dyDescent="0.3">
      <c r="A61" s="3" t="s">
        <v>228</v>
      </c>
      <c r="B61" s="1" t="s">
        <v>229</v>
      </c>
      <c r="C61" s="4">
        <v>21008.079999999998</v>
      </c>
      <c r="D61" s="4">
        <v>23616.639999999999</v>
      </c>
      <c r="E61" s="4">
        <f t="shared" si="0"/>
        <v>21008.079999999998</v>
      </c>
    </row>
    <row r="62" spans="1:5" ht="15.75" hidden="1" x14ac:dyDescent="0.3">
      <c r="A62" s="3" t="s">
        <v>310</v>
      </c>
      <c r="B62" s="1" t="s">
        <v>311</v>
      </c>
      <c r="C62" s="4">
        <v>22606.06</v>
      </c>
      <c r="D62" s="4">
        <v>25039.72</v>
      </c>
      <c r="E62" s="4">
        <f t="shared" si="0"/>
        <v>22606.06</v>
      </c>
    </row>
    <row r="63" spans="1:5" ht="15.75" hidden="1" x14ac:dyDescent="0.3">
      <c r="A63" s="3" t="s">
        <v>350</v>
      </c>
      <c r="B63" s="1" t="s">
        <v>351</v>
      </c>
      <c r="C63" s="4">
        <v>26776.89</v>
      </c>
      <c r="D63" s="4">
        <v>29564.980000000003</v>
      </c>
      <c r="E63" s="4">
        <f t="shared" si="0"/>
        <v>26776.89</v>
      </c>
    </row>
    <row r="64" spans="1:5" ht="15.75" hidden="1" x14ac:dyDescent="0.3">
      <c r="A64" s="3" t="s">
        <v>352</v>
      </c>
      <c r="B64" s="1" t="s">
        <v>353</v>
      </c>
      <c r="C64" s="4">
        <v>28279.399999999998</v>
      </c>
      <c r="D64" s="4">
        <v>31251.29</v>
      </c>
      <c r="E64" s="4">
        <f t="shared" si="0"/>
        <v>28279.399999999998</v>
      </c>
    </row>
    <row r="65" spans="1:5" ht="15.75" hidden="1" x14ac:dyDescent="0.3">
      <c r="A65" s="3" t="s">
        <v>222</v>
      </c>
      <c r="B65" s="1" t="s">
        <v>223</v>
      </c>
      <c r="C65" s="4">
        <v>33142.78</v>
      </c>
      <c r="D65" s="4">
        <v>36639.35</v>
      </c>
      <c r="E65" s="4">
        <f t="shared" si="0"/>
        <v>33142.78</v>
      </c>
    </row>
    <row r="66" spans="1:5" ht="15.75" hidden="1" x14ac:dyDescent="0.3">
      <c r="A66" s="3" t="s">
        <v>206</v>
      </c>
      <c r="B66" s="1" t="s">
        <v>207</v>
      </c>
      <c r="C66" s="4">
        <v>35468.130000000005</v>
      </c>
      <c r="D66" s="4">
        <v>38368.420000000006</v>
      </c>
      <c r="E66" s="4">
        <f t="shared" si="0"/>
        <v>35468.130000000005</v>
      </c>
    </row>
    <row r="67" spans="1:5" ht="15.75" hidden="1" x14ac:dyDescent="0.3">
      <c r="A67" s="3" t="s">
        <v>395</v>
      </c>
      <c r="B67" s="1" t="s">
        <v>396</v>
      </c>
      <c r="C67" s="4">
        <v>29841.739999999998</v>
      </c>
      <c r="D67" s="4">
        <v>32963.240000000005</v>
      </c>
      <c r="E67" s="4">
        <f t="shared" si="0"/>
        <v>29841.739999999998</v>
      </c>
    </row>
    <row r="68" spans="1:5" ht="15.75" hidden="1" x14ac:dyDescent="0.3">
      <c r="A68" s="3" t="s">
        <v>166</v>
      </c>
      <c r="B68" s="1" t="s">
        <v>167</v>
      </c>
      <c r="C68" s="4">
        <v>46701.68</v>
      </c>
      <c r="D68" s="4">
        <v>51581.06</v>
      </c>
      <c r="E68" s="4">
        <f t="shared" si="0"/>
        <v>46701.68</v>
      </c>
    </row>
    <row r="69" spans="1:5" ht="15.75" hidden="1" x14ac:dyDescent="0.3">
      <c r="A69" s="3" t="s">
        <v>383</v>
      </c>
      <c r="B69" s="1" t="s">
        <v>384</v>
      </c>
      <c r="C69" s="4">
        <v>29841.739999999998</v>
      </c>
      <c r="D69" s="4">
        <v>32963.240000000005</v>
      </c>
      <c r="E69" s="4">
        <f t="shared" si="0"/>
        <v>29841.739999999998</v>
      </c>
    </row>
    <row r="70" spans="1:5" ht="15.75" hidden="1" x14ac:dyDescent="0.3">
      <c r="A70" s="3" t="s">
        <v>298</v>
      </c>
      <c r="B70" s="1" t="s">
        <v>299</v>
      </c>
      <c r="C70" s="4">
        <v>16072.68</v>
      </c>
      <c r="D70" s="4">
        <v>17670.32</v>
      </c>
      <c r="E70" s="4">
        <f t="shared" si="0"/>
        <v>16072.68</v>
      </c>
    </row>
    <row r="71" spans="1:5" ht="15.75" hidden="1" x14ac:dyDescent="0.3">
      <c r="A71" s="3" t="s">
        <v>62</v>
      </c>
      <c r="B71" s="1" t="s">
        <v>63</v>
      </c>
      <c r="C71" s="4">
        <v>21191.87</v>
      </c>
      <c r="D71" s="4">
        <v>23615.57</v>
      </c>
      <c r="E71" s="4">
        <f t="shared" ref="E71:E134" si="1">($C$3*C71)+($D$3*D71)</f>
        <v>21191.87</v>
      </c>
    </row>
    <row r="72" spans="1:5" ht="15.75" hidden="1" x14ac:dyDescent="0.3">
      <c r="A72" s="3" t="s">
        <v>90</v>
      </c>
      <c r="B72" s="1" t="s">
        <v>91</v>
      </c>
      <c r="C72" s="4">
        <v>20924.7</v>
      </c>
      <c r="D72" s="4">
        <v>23516.36</v>
      </c>
      <c r="E72" s="4">
        <f t="shared" si="1"/>
        <v>20924.7</v>
      </c>
    </row>
    <row r="73" spans="1:5" ht="15.75" hidden="1" x14ac:dyDescent="0.3">
      <c r="A73" s="3" t="s">
        <v>132</v>
      </c>
      <c r="B73" s="1" t="s">
        <v>133</v>
      </c>
      <c r="C73" s="4">
        <v>41389.449999999997</v>
      </c>
      <c r="D73" s="4">
        <v>45732.4</v>
      </c>
      <c r="E73" s="4">
        <f t="shared" si="1"/>
        <v>41389.449999999997</v>
      </c>
    </row>
    <row r="74" spans="1:5" ht="15.75" hidden="1" x14ac:dyDescent="0.3">
      <c r="A74" s="3" t="s">
        <v>78</v>
      </c>
      <c r="B74" s="1" t="s">
        <v>79</v>
      </c>
      <c r="C74" s="4">
        <v>32983.539999999994</v>
      </c>
      <c r="D74" s="4">
        <v>36418.15</v>
      </c>
      <c r="E74" s="4">
        <f t="shared" si="1"/>
        <v>32983.539999999994</v>
      </c>
    </row>
    <row r="75" spans="1:5" ht="15.75" hidden="1" x14ac:dyDescent="0.3">
      <c r="A75" s="3" t="s">
        <v>80</v>
      </c>
      <c r="B75" s="1" t="s">
        <v>81</v>
      </c>
      <c r="C75" s="4">
        <v>36150.979999999996</v>
      </c>
      <c r="D75" s="4">
        <v>39919.020000000004</v>
      </c>
      <c r="E75" s="4">
        <f t="shared" si="1"/>
        <v>36150.979999999996</v>
      </c>
    </row>
    <row r="76" spans="1:5" ht="15.75" hidden="1" x14ac:dyDescent="0.3">
      <c r="A76" s="3" t="s">
        <v>82</v>
      </c>
      <c r="B76" s="1" t="s">
        <v>83</v>
      </c>
      <c r="C76" s="4">
        <v>39975.649999999994</v>
      </c>
      <c r="D76" s="4">
        <v>44133.72</v>
      </c>
      <c r="E76" s="4">
        <f t="shared" si="1"/>
        <v>39975.649999999994</v>
      </c>
    </row>
    <row r="77" spans="1:5" ht="15.75" hidden="1" x14ac:dyDescent="0.3">
      <c r="A77" s="3" t="s">
        <v>72</v>
      </c>
      <c r="B77" s="1" t="s">
        <v>73</v>
      </c>
      <c r="C77" s="4">
        <v>40598.670000000006</v>
      </c>
      <c r="D77" s="4">
        <v>44754.600000000006</v>
      </c>
      <c r="E77" s="4">
        <f t="shared" si="1"/>
        <v>40598.670000000006</v>
      </c>
    </row>
    <row r="78" spans="1:5" ht="15.75" hidden="1" x14ac:dyDescent="0.3">
      <c r="A78" s="3" t="s">
        <v>74</v>
      </c>
      <c r="B78" s="1" t="s">
        <v>75</v>
      </c>
      <c r="C78" s="4">
        <v>42381.16</v>
      </c>
      <c r="D78" s="4">
        <v>46793.56</v>
      </c>
      <c r="E78" s="4">
        <f t="shared" si="1"/>
        <v>42381.16</v>
      </c>
    </row>
    <row r="79" spans="1:5" ht="15.75" hidden="1" x14ac:dyDescent="0.3">
      <c r="A79" s="3" t="s">
        <v>76</v>
      </c>
      <c r="B79" s="1" t="s">
        <v>77</v>
      </c>
      <c r="C79" s="4">
        <v>46636.47</v>
      </c>
      <c r="D79" s="4">
        <v>51503.070000000007</v>
      </c>
      <c r="E79" s="4">
        <f t="shared" si="1"/>
        <v>46636.47</v>
      </c>
    </row>
    <row r="80" spans="1:5" ht="15.75" hidden="1" x14ac:dyDescent="0.3">
      <c r="A80" s="3" t="s">
        <v>272</v>
      </c>
      <c r="B80" s="1" t="s">
        <v>273</v>
      </c>
      <c r="C80" s="4">
        <v>15615.66</v>
      </c>
      <c r="D80" s="4">
        <v>17183.37</v>
      </c>
      <c r="E80" s="4">
        <f t="shared" si="1"/>
        <v>15615.66</v>
      </c>
    </row>
    <row r="81" spans="1:5" ht="15.75" hidden="1" x14ac:dyDescent="0.3">
      <c r="A81" s="3" t="s">
        <v>260</v>
      </c>
      <c r="B81" s="1" t="s">
        <v>261</v>
      </c>
      <c r="C81" s="4">
        <v>14149.449999999999</v>
      </c>
      <c r="D81" s="4">
        <v>15511.98</v>
      </c>
      <c r="E81" s="4">
        <f t="shared" si="1"/>
        <v>14149.449999999999</v>
      </c>
    </row>
    <row r="82" spans="1:5" ht="15.75" hidden="1" x14ac:dyDescent="0.3">
      <c r="A82" s="3" t="s">
        <v>138</v>
      </c>
      <c r="B82" s="1" t="s">
        <v>139</v>
      </c>
      <c r="C82" s="4">
        <v>40614.479999999996</v>
      </c>
      <c r="D82" s="4">
        <v>44380.56</v>
      </c>
      <c r="E82" s="4">
        <f t="shared" si="1"/>
        <v>40614.479999999996</v>
      </c>
    </row>
    <row r="83" spans="1:5" ht="15.75" hidden="1" x14ac:dyDescent="0.3">
      <c r="A83" s="3" t="s">
        <v>134</v>
      </c>
      <c r="B83" s="1" t="s">
        <v>135</v>
      </c>
      <c r="C83" s="4">
        <v>39434.22</v>
      </c>
      <c r="D83" s="4">
        <v>43087.65</v>
      </c>
      <c r="E83" s="4">
        <f t="shared" si="1"/>
        <v>39434.22</v>
      </c>
    </row>
    <row r="84" spans="1:5" ht="15.75" hidden="1" x14ac:dyDescent="0.3">
      <c r="A84" s="3" t="s">
        <v>136</v>
      </c>
      <c r="B84" s="1" t="s">
        <v>137</v>
      </c>
      <c r="C84" s="4">
        <v>45179.45</v>
      </c>
      <c r="D84" s="4">
        <v>49376.5</v>
      </c>
      <c r="E84" s="4">
        <f t="shared" si="1"/>
        <v>45179.45</v>
      </c>
    </row>
    <row r="85" spans="1:5" ht="15.75" hidden="1" x14ac:dyDescent="0.3">
      <c r="A85" s="3" t="s">
        <v>60</v>
      </c>
      <c r="B85" s="1" t="s">
        <v>61</v>
      </c>
      <c r="C85" s="4">
        <v>17284.900000000001</v>
      </c>
      <c r="D85" s="4">
        <v>18855.46</v>
      </c>
      <c r="E85" s="4">
        <f t="shared" si="1"/>
        <v>17284.900000000001</v>
      </c>
    </row>
    <row r="86" spans="1:5" ht="15.75" hidden="1" x14ac:dyDescent="0.3">
      <c r="A86" s="3" t="s">
        <v>264</v>
      </c>
      <c r="B86" s="1" t="s">
        <v>265</v>
      </c>
      <c r="C86" s="4">
        <v>15615.66</v>
      </c>
      <c r="D86" s="4">
        <v>17183.37</v>
      </c>
      <c r="E86" s="4">
        <f t="shared" si="1"/>
        <v>15615.66</v>
      </c>
    </row>
    <row r="87" spans="1:5" ht="15.75" hidden="1" x14ac:dyDescent="0.3">
      <c r="A87" s="3" t="s">
        <v>30</v>
      </c>
      <c r="B87" s="1" t="s">
        <v>31</v>
      </c>
      <c r="C87" s="4">
        <v>51714.65</v>
      </c>
      <c r="D87" s="4">
        <v>57140.14</v>
      </c>
      <c r="E87" s="4">
        <f t="shared" si="1"/>
        <v>51714.65</v>
      </c>
    </row>
    <row r="88" spans="1:5" ht="15.75" hidden="1" x14ac:dyDescent="0.3">
      <c r="A88" s="3" t="s">
        <v>46</v>
      </c>
      <c r="B88" s="1" t="s">
        <v>47</v>
      </c>
      <c r="C88" s="4">
        <v>35635.910000000003</v>
      </c>
      <c r="D88" s="4">
        <v>39019.22</v>
      </c>
      <c r="E88" s="4">
        <f t="shared" si="1"/>
        <v>35635.910000000003</v>
      </c>
    </row>
    <row r="89" spans="1:5" ht="15.75" hidden="1" x14ac:dyDescent="0.3">
      <c r="A89" s="3" t="s">
        <v>48</v>
      </c>
      <c r="B89" s="1" t="s">
        <v>49</v>
      </c>
      <c r="C89" s="4">
        <v>36977.050000000003</v>
      </c>
      <c r="D89" s="4">
        <v>40743.99</v>
      </c>
      <c r="E89" s="4">
        <f t="shared" si="1"/>
        <v>36977.050000000003</v>
      </c>
    </row>
    <row r="90" spans="1:5" ht="15.75" hidden="1" x14ac:dyDescent="0.3">
      <c r="A90" s="3" t="s">
        <v>50</v>
      </c>
      <c r="B90" s="1" t="s">
        <v>51</v>
      </c>
      <c r="C90" s="4">
        <v>38454.979999999996</v>
      </c>
      <c r="D90" s="4">
        <v>42072.319999999992</v>
      </c>
      <c r="E90" s="4">
        <f t="shared" si="1"/>
        <v>38454.979999999996</v>
      </c>
    </row>
    <row r="91" spans="1:5" ht="15.75" hidden="1" x14ac:dyDescent="0.3">
      <c r="A91" s="3" t="s">
        <v>52</v>
      </c>
      <c r="B91" s="1" t="s">
        <v>53</v>
      </c>
      <c r="C91" s="4">
        <v>39999.15</v>
      </c>
      <c r="D91" s="4">
        <v>43503.23</v>
      </c>
      <c r="E91" s="4">
        <f t="shared" si="1"/>
        <v>39999.15</v>
      </c>
    </row>
    <row r="92" spans="1:5" ht="15.75" hidden="1" x14ac:dyDescent="0.3">
      <c r="A92" s="3" t="s">
        <v>54</v>
      </c>
      <c r="B92" s="1" t="s">
        <v>55</v>
      </c>
      <c r="C92" s="4">
        <v>41630.97</v>
      </c>
      <c r="D92" s="4">
        <v>45215.180000000008</v>
      </c>
      <c r="E92" s="4">
        <f t="shared" si="1"/>
        <v>41630.97</v>
      </c>
    </row>
    <row r="93" spans="1:5" ht="15.75" hidden="1" x14ac:dyDescent="0.3">
      <c r="A93" s="3" t="s">
        <v>44</v>
      </c>
      <c r="B93" s="1" t="s">
        <v>45</v>
      </c>
      <c r="C93" s="4">
        <v>32983.539999999994</v>
      </c>
      <c r="D93" s="4">
        <v>36418.15</v>
      </c>
      <c r="E93" s="4">
        <f t="shared" si="1"/>
        <v>32983.539999999994</v>
      </c>
    </row>
    <row r="94" spans="1:5" ht="15.75" hidden="1" x14ac:dyDescent="0.3">
      <c r="A94" s="3" t="s">
        <v>130</v>
      </c>
      <c r="B94" s="1" t="s">
        <v>131</v>
      </c>
      <c r="C94" s="4">
        <v>30081.11</v>
      </c>
      <c r="D94" s="4">
        <v>32888.43</v>
      </c>
      <c r="E94" s="4">
        <f t="shared" si="1"/>
        <v>30081.11</v>
      </c>
    </row>
    <row r="95" spans="1:5" ht="15.75" hidden="1" x14ac:dyDescent="0.3">
      <c r="A95" s="3" t="s">
        <v>266</v>
      </c>
      <c r="B95" s="1" t="s">
        <v>267</v>
      </c>
      <c r="C95" s="4">
        <v>15615.66</v>
      </c>
      <c r="D95" s="4">
        <v>17183.37</v>
      </c>
      <c r="E95" s="4">
        <f t="shared" si="1"/>
        <v>15615.66</v>
      </c>
    </row>
    <row r="96" spans="1:5" ht="15.75" hidden="1" x14ac:dyDescent="0.3">
      <c r="A96" s="3" t="s">
        <v>58</v>
      </c>
      <c r="B96" s="1" t="s">
        <v>59</v>
      </c>
      <c r="C96" s="4">
        <v>29511.54</v>
      </c>
      <c r="D96" s="4">
        <v>32696.079999999994</v>
      </c>
      <c r="E96" s="4">
        <f t="shared" si="1"/>
        <v>29511.54</v>
      </c>
    </row>
    <row r="97" spans="1:5" ht="15.75" hidden="1" x14ac:dyDescent="0.3">
      <c r="A97" s="3" t="s">
        <v>40</v>
      </c>
      <c r="B97" s="1" t="s">
        <v>41</v>
      </c>
      <c r="C97" s="4">
        <v>35963.97</v>
      </c>
      <c r="D97" s="4">
        <v>39714.909999999996</v>
      </c>
      <c r="E97" s="4">
        <f t="shared" si="1"/>
        <v>35963.97</v>
      </c>
    </row>
    <row r="98" spans="1:5" ht="15.75" hidden="1" x14ac:dyDescent="0.3">
      <c r="A98" s="3" t="s">
        <v>38</v>
      </c>
      <c r="B98" s="1" t="s">
        <v>39</v>
      </c>
      <c r="C98" s="4">
        <v>34947.699999999997</v>
      </c>
      <c r="D98" s="4">
        <v>38332.089999999997</v>
      </c>
      <c r="E98" s="4">
        <f t="shared" si="1"/>
        <v>34947.699999999997</v>
      </c>
    </row>
    <row r="99" spans="1:5" ht="15.75" hidden="1" x14ac:dyDescent="0.3">
      <c r="A99" s="3" t="s">
        <v>42</v>
      </c>
      <c r="B99" s="1" t="s">
        <v>43</v>
      </c>
      <c r="C99" s="4">
        <v>30087.53</v>
      </c>
      <c r="D99" s="4">
        <v>33267.81</v>
      </c>
      <c r="E99" s="4">
        <f t="shared" si="1"/>
        <v>30087.53</v>
      </c>
    </row>
    <row r="100" spans="1:5" ht="15.75" hidden="1" x14ac:dyDescent="0.3">
      <c r="A100" s="3" t="s">
        <v>56</v>
      </c>
      <c r="B100" s="1" t="s">
        <v>57</v>
      </c>
      <c r="C100" s="4">
        <v>17284.900000000001</v>
      </c>
      <c r="D100" s="4">
        <v>18855.46</v>
      </c>
      <c r="E100" s="4">
        <f t="shared" si="1"/>
        <v>17284.900000000001</v>
      </c>
    </row>
    <row r="101" spans="1:5" ht="15.75" hidden="1" x14ac:dyDescent="0.3">
      <c r="A101" s="3" t="s">
        <v>262</v>
      </c>
      <c r="B101" s="1" t="s">
        <v>263</v>
      </c>
      <c r="C101" s="4">
        <v>15169.310000000001</v>
      </c>
      <c r="D101" s="4">
        <v>16691.080000000002</v>
      </c>
      <c r="E101" s="4">
        <f t="shared" si="1"/>
        <v>15169.310000000001</v>
      </c>
    </row>
    <row r="102" spans="1:5" ht="15.75" hidden="1" x14ac:dyDescent="0.3">
      <c r="A102" s="11" t="s">
        <v>450</v>
      </c>
      <c r="B102" s="1" t="s">
        <v>32</v>
      </c>
      <c r="C102" s="4">
        <v>47387.740000000005</v>
      </c>
      <c r="D102" s="4">
        <v>52359.03</v>
      </c>
      <c r="E102" s="4">
        <f t="shared" si="1"/>
        <v>47387.740000000005</v>
      </c>
    </row>
    <row r="103" spans="1:5" ht="15.75" hidden="1" x14ac:dyDescent="0.3">
      <c r="A103" s="11" t="s">
        <v>451</v>
      </c>
      <c r="B103" s="1" t="s">
        <v>382</v>
      </c>
      <c r="C103" s="4">
        <v>47387.740000000005</v>
      </c>
      <c r="D103" s="2">
        <v>0</v>
      </c>
      <c r="E103" s="4">
        <f t="shared" si="1"/>
        <v>47387.740000000005</v>
      </c>
    </row>
    <row r="104" spans="1:5" ht="15.75" hidden="1" x14ac:dyDescent="0.3">
      <c r="A104" s="3" t="s">
        <v>94</v>
      </c>
      <c r="B104" s="1" t="s">
        <v>95</v>
      </c>
      <c r="C104" s="4">
        <v>24747.440000000002</v>
      </c>
      <c r="D104" s="4">
        <v>27188.31</v>
      </c>
      <c r="E104" s="4">
        <f t="shared" si="1"/>
        <v>24747.440000000002</v>
      </c>
    </row>
    <row r="105" spans="1:5" ht="15.75" hidden="1" x14ac:dyDescent="0.3">
      <c r="A105" s="3" t="s">
        <v>124</v>
      </c>
      <c r="B105" s="1" t="s">
        <v>125</v>
      </c>
      <c r="C105" s="4">
        <v>29310.620000000003</v>
      </c>
      <c r="D105" s="4">
        <v>32394.720000000005</v>
      </c>
      <c r="E105" s="4">
        <f t="shared" si="1"/>
        <v>29310.620000000003</v>
      </c>
    </row>
    <row r="106" spans="1:5" ht="15.75" hidden="1" x14ac:dyDescent="0.3">
      <c r="A106" s="3" t="s">
        <v>11</v>
      </c>
      <c r="B106" s="1" t="s">
        <v>12</v>
      </c>
      <c r="C106" s="4">
        <v>42398.25</v>
      </c>
      <c r="D106" s="4">
        <v>46825.619999999995</v>
      </c>
      <c r="E106" s="4">
        <f t="shared" si="1"/>
        <v>42398.25</v>
      </c>
    </row>
    <row r="107" spans="1:5" ht="15.75" hidden="1" x14ac:dyDescent="0.3">
      <c r="A107" s="11" t="s">
        <v>452</v>
      </c>
      <c r="B107" s="1" t="s">
        <v>13</v>
      </c>
      <c r="C107" s="4">
        <v>43864.43</v>
      </c>
      <c r="D107" s="4">
        <v>48451.03</v>
      </c>
      <c r="E107" s="4">
        <f t="shared" si="1"/>
        <v>43864.43</v>
      </c>
    </row>
    <row r="108" spans="1:5" ht="15.75" hidden="1" x14ac:dyDescent="0.3">
      <c r="A108" s="11" t="s">
        <v>453</v>
      </c>
      <c r="B108" s="1" t="s">
        <v>426</v>
      </c>
      <c r="C108" s="2">
        <v>0</v>
      </c>
      <c r="D108" s="4">
        <v>48451.03</v>
      </c>
      <c r="E108" s="4">
        <f t="shared" si="1"/>
        <v>0</v>
      </c>
    </row>
    <row r="109" spans="1:5" ht="15.75" hidden="1" x14ac:dyDescent="0.3">
      <c r="A109" s="3" t="s">
        <v>14</v>
      </c>
      <c r="B109" s="1" t="s">
        <v>15</v>
      </c>
      <c r="C109" s="4">
        <v>44346.39</v>
      </c>
      <c r="D109" s="4">
        <v>49019.54</v>
      </c>
      <c r="E109" s="4">
        <f t="shared" si="1"/>
        <v>44346.39</v>
      </c>
    </row>
    <row r="110" spans="1:5" ht="15.75" hidden="1" x14ac:dyDescent="0.3">
      <c r="A110" s="3" t="s">
        <v>16</v>
      </c>
      <c r="B110" s="1" t="s">
        <v>17</v>
      </c>
      <c r="C110" s="4">
        <v>46661.05</v>
      </c>
      <c r="D110" s="4">
        <v>51530.84</v>
      </c>
      <c r="E110" s="4">
        <f t="shared" si="1"/>
        <v>46661.05</v>
      </c>
    </row>
    <row r="111" spans="1:5" ht="15.75" hidden="1" x14ac:dyDescent="0.3">
      <c r="A111" s="11" t="s">
        <v>454</v>
      </c>
      <c r="B111" s="1" t="s">
        <v>33</v>
      </c>
      <c r="C111" s="4">
        <v>44346.39</v>
      </c>
      <c r="D111" s="4">
        <v>49019.54</v>
      </c>
      <c r="E111" s="4">
        <f t="shared" si="1"/>
        <v>44346.39</v>
      </c>
    </row>
    <row r="112" spans="1:5" ht="15.75" hidden="1" x14ac:dyDescent="0.3">
      <c r="A112" s="11" t="s">
        <v>455</v>
      </c>
      <c r="B112" s="1" t="s">
        <v>425</v>
      </c>
      <c r="C112" s="4">
        <v>44346.39</v>
      </c>
      <c r="D112" s="2">
        <v>0</v>
      </c>
      <c r="E112" s="4">
        <f t="shared" si="1"/>
        <v>44346.39</v>
      </c>
    </row>
    <row r="113" spans="1:5" ht="15.75" hidden="1" x14ac:dyDescent="0.3">
      <c r="A113" s="3" t="s">
        <v>296</v>
      </c>
      <c r="B113" s="1" t="s">
        <v>297</v>
      </c>
      <c r="C113" s="4">
        <v>16562.84</v>
      </c>
      <c r="D113" s="4">
        <v>17968.66</v>
      </c>
      <c r="E113" s="4">
        <f t="shared" si="1"/>
        <v>16562.84</v>
      </c>
    </row>
    <row r="114" spans="1:5" ht="15.75" hidden="1" x14ac:dyDescent="0.3">
      <c r="A114" s="3" t="s">
        <v>336</v>
      </c>
      <c r="B114" s="1" t="s">
        <v>337</v>
      </c>
      <c r="C114" s="4">
        <v>17133.150000000001</v>
      </c>
      <c r="D114" s="4">
        <v>18644.02</v>
      </c>
      <c r="E114" s="4">
        <f t="shared" si="1"/>
        <v>17133.150000000001</v>
      </c>
    </row>
    <row r="115" spans="1:5" ht="15.75" hidden="1" x14ac:dyDescent="0.3">
      <c r="A115" s="3" t="s">
        <v>242</v>
      </c>
      <c r="B115" s="1" t="s">
        <v>243</v>
      </c>
      <c r="C115" s="4">
        <v>17971.849999999999</v>
      </c>
      <c r="D115" s="4">
        <v>19829.7</v>
      </c>
      <c r="E115" s="4">
        <f t="shared" si="1"/>
        <v>17971.849999999999</v>
      </c>
    </row>
    <row r="116" spans="1:5" ht="15.75" hidden="1" x14ac:dyDescent="0.3">
      <c r="A116" s="3" t="s">
        <v>403</v>
      </c>
      <c r="B116" s="1" t="s">
        <v>404</v>
      </c>
      <c r="C116" s="4">
        <v>11649.140000000001</v>
      </c>
      <c r="D116" s="4">
        <v>12511.19</v>
      </c>
      <c r="E116" s="4">
        <f t="shared" si="1"/>
        <v>11649.140000000001</v>
      </c>
    </row>
    <row r="117" spans="1:5" ht="15.75" hidden="1" x14ac:dyDescent="0.3">
      <c r="A117" s="3" t="s">
        <v>370</v>
      </c>
      <c r="B117" s="1" t="s">
        <v>371</v>
      </c>
      <c r="C117" s="4">
        <v>23336</v>
      </c>
      <c r="D117" s="4">
        <v>25929</v>
      </c>
      <c r="E117" s="4">
        <f t="shared" si="1"/>
        <v>23336</v>
      </c>
    </row>
    <row r="118" spans="1:5" ht="15.75" hidden="1" x14ac:dyDescent="0.3">
      <c r="A118" s="3" t="s">
        <v>376</v>
      </c>
      <c r="B118" s="1" t="s">
        <v>377</v>
      </c>
      <c r="C118" s="4">
        <v>20682.3</v>
      </c>
      <c r="D118" s="4">
        <v>23305.850000000002</v>
      </c>
      <c r="E118" s="4">
        <f t="shared" si="1"/>
        <v>20682.3</v>
      </c>
    </row>
    <row r="119" spans="1:5" ht="15.75" hidden="1" x14ac:dyDescent="0.3">
      <c r="A119" s="3" t="s">
        <v>372</v>
      </c>
      <c r="B119" s="1" t="s">
        <v>373</v>
      </c>
      <c r="C119" s="4">
        <v>24657.149999999998</v>
      </c>
      <c r="D119" s="4">
        <v>27071.84</v>
      </c>
      <c r="E119" s="4">
        <f t="shared" si="1"/>
        <v>24657.149999999998</v>
      </c>
    </row>
    <row r="120" spans="1:5" ht="15.75" hidden="1" x14ac:dyDescent="0.3">
      <c r="A120" s="3" t="s">
        <v>282</v>
      </c>
      <c r="B120" s="1" t="s">
        <v>283</v>
      </c>
      <c r="C120" s="4">
        <v>12591.33</v>
      </c>
      <c r="D120" s="4">
        <v>13700.96</v>
      </c>
      <c r="E120" s="4">
        <f t="shared" si="1"/>
        <v>12591.33</v>
      </c>
    </row>
    <row r="121" spans="1:5" ht="15.75" hidden="1" x14ac:dyDescent="0.3">
      <c r="A121" s="3" t="s">
        <v>144</v>
      </c>
      <c r="B121" s="1" t="s">
        <v>145</v>
      </c>
      <c r="C121" s="4">
        <v>40409.509999999995</v>
      </c>
      <c r="D121" s="4">
        <v>44545.149999999994</v>
      </c>
      <c r="E121" s="4">
        <f t="shared" si="1"/>
        <v>40409.509999999995</v>
      </c>
    </row>
    <row r="122" spans="1:5" ht="15.75" hidden="1" x14ac:dyDescent="0.3">
      <c r="A122" s="3" t="s">
        <v>156</v>
      </c>
      <c r="B122" s="1" t="s">
        <v>157</v>
      </c>
      <c r="C122" s="4">
        <v>42438.86</v>
      </c>
      <c r="D122" s="4">
        <v>46870.51</v>
      </c>
      <c r="E122" s="4">
        <f t="shared" si="1"/>
        <v>42438.86</v>
      </c>
    </row>
    <row r="123" spans="1:5" ht="15.75" hidden="1" x14ac:dyDescent="0.3">
      <c r="A123" s="3" t="s">
        <v>158</v>
      </c>
      <c r="B123" s="1" t="s">
        <v>159</v>
      </c>
      <c r="C123" s="4">
        <v>46701.68</v>
      </c>
      <c r="D123" s="4">
        <v>51581.06</v>
      </c>
      <c r="E123" s="4">
        <f t="shared" si="1"/>
        <v>46701.68</v>
      </c>
    </row>
    <row r="124" spans="1:5" ht="15.75" hidden="1" x14ac:dyDescent="0.3">
      <c r="A124" s="3" t="s">
        <v>140</v>
      </c>
      <c r="B124" s="1" t="s">
        <v>141</v>
      </c>
      <c r="C124" s="4">
        <v>40407.370000000003</v>
      </c>
      <c r="D124" s="4">
        <v>44546.219999999994</v>
      </c>
      <c r="E124" s="4">
        <f t="shared" si="1"/>
        <v>40407.370000000003</v>
      </c>
    </row>
    <row r="125" spans="1:5" ht="15.75" hidden="1" x14ac:dyDescent="0.3">
      <c r="A125" s="3" t="s">
        <v>148</v>
      </c>
      <c r="B125" s="1" t="s">
        <v>149</v>
      </c>
      <c r="C125" s="4">
        <v>34092.79</v>
      </c>
      <c r="D125" s="4">
        <v>37564.81</v>
      </c>
      <c r="E125" s="4">
        <f t="shared" si="1"/>
        <v>34092.79</v>
      </c>
    </row>
    <row r="126" spans="1:5" ht="15.75" hidden="1" x14ac:dyDescent="0.3">
      <c r="A126" s="3" t="s">
        <v>152</v>
      </c>
      <c r="B126" s="1" t="s">
        <v>153</v>
      </c>
      <c r="C126" s="4">
        <v>36185.18</v>
      </c>
      <c r="D126" s="4">
        <v>39956.410000000003</v>
      </c>
      <c r="E126" s="4">
        <f t="shared" si="1"/>
        <v>36185.18</v>
      </c>
    </row>
    <row r="127" spans="1:5" ht="15.75" hidden="1" x14ac:dyDescent="0.3">
      <c r="A127" s="3" t="s">
        <v>154</v>
      </c>
      <c r="B127" s="1" t="s">
        <v>155</v>
      </c>
      <c r="C127" s="4">
        <v>40014.129999999997</v>
      </c>
      <c r="D127" s="4">
        <v>44177.54</v>
      </c>
      <c r="E127" s="4">
        <f t="shared" si="1"/>
        <v>40014.129999999997</v>
      </c>
    </row>
    <row r="128" spans="1:5" ht="15.75" hidden="1" x14ac:dyDescent="0.3">
      <c r="A128" s="3" t="s">
        <v>142</v>
      </c>
      <c r="B128" s="1" t="s">
        <v>143</v>
      </c>
      <c r="C128" s="4">
        <v>34094.93</v>
      </c>
      <c r="D128" s="4">
        <v>37564.81</v>
      </c>
      <c r="E128" s="4">
        <f t="shared" si="1"/>
        <v>34094.93</v>
      </c>
    </row>
    <row r="129" spans="1:5" ht="15.75" hidden="1" x14ac:dyDescent="0.3">
      <c r="A129" s="3" t="s">
        <v>344</v>
      </c>
      <c r="B129" s="1" t="s">
        <v>345</v>
      </c>
      <c r="C129" s="4">
        <v>16072.68</v>
      </c>
      <c r="D129" s="4">
        <v>17670.32</v>
      </c>
      <c r="E129" s="4">
        <f t="shared" si="1"/>
        <v>16072.68</v>
      </c>
    </row>
    <row r="130" spans="1:5" ht="15.75" hidden="1" x14ac:dyDescent="0.3">
      <c r="A130" s="3" t="s">
        <v>254</v>
      </c>
      <c r="B130" s="1" t="s">
        <v>255</v>
      </c>
      <c r="C130" s="4">
        <v>23336</v>
      </c>
      <c r="D130" s="4">
        <v>25929</v>
      </c>
      <c r="E130" s="4">
        <f t="shared" si="1"/>
        <v>23336</v>
      </c>
    </row>
    <row r="131" spans="1:5" ht="15.75" x14ac:dyDescent="0.3">
      <c r="A131" s="3" t="s">
        <v>234</v>
      </c>
      <c r="B131" s="1" t="s">
        <v>235</v>
      </c>
      <c r="C131" s="4">
        <v>16072.68</v>
      </c>
      <c r="D131" s="4">
        <v>17670.32</v>
      </c>
      <c r="E131" s="4">
        <f t="shared" si="1"/>
        <v>16072.68</v>
      </c>
    </row>
    <row r="132" spans="1:5" ht="15.75" hidden="1" x14ac:dyDescent="0.3">
      <c r="A132" s="3" t="s">
        <v>286</v>
      </c>
      <c r="B132" s="1" t="s">
        <v>287</v>
      </c>
      <c r="C132" s="4">
        <v>13430.59</v>
      </c>
      <c r="D132" s="4">
        <v>14778.52</v>
      </c>
      <c r="E132" s="4">
        <f t="shared" si="1"/>
        <v>13430.59</v>
      </c>
    </row>
    <row r="133" spans="1:5" ht="15.75" hidden="1" x14ac:dyDescent="0.3">
      <c r="A133" s="3" t="s">
        <v>405</v>
      </c>
      <c r="B133" s="1" t="s">
        <v>406</v>
      </c>
      <c r="C133" s="4">
        <v>11649.140000000001</v>
      </c>
      <c r="D133" s="4">
        <v>12511.19</v>
      </c>
      <c r="E133" s="4">
        <f t="shared" si="1"/>
        <v>11649.140000000001</v>
      </c>
    </row>
    <row r="134" spans="1:5" ht="15.75" hidden="1" x14ac:dyDescent="0.3">
      <c r="A134" s="3" t="s">
        <v>218</v>
      </c>
      <c r="B134" s="1" t="s">
        <v>219</v>
      </c>
      <c r="C134" s="4">
        <v>19841.439999999999</v>
      </c>
      <c r="D134" s="4">
        <v>22072.070000000003</v>
      </c>
      <c r="E134" s="4">
        <f t="shared" si="1"/>
        <v>19841.439999999999</v>
      </c>
    </row>
    <row r="135" spans="1:5" ht="15.75" hidden="1" x14ac:dyDescent="0.3">
      <c r="A135" s="3" t="s">
        <v>374</v>
      </c>
      <c r="B135" s="1" t="s">
        <v>375</v>
      </c>
      <c r="C135" s="4">
        <v>15774.88</v>
      </c>
      <c r="D135" s="4">
        <v>17507.16</v>
      </c>
      <c r="E135" s="4">
        <f t="shared" ref="E135:E198" si="2">($C$3*C135)+($D$3*D135)</f>
        <v>15774.88</v>
      </c>
    </row>
    <row r="136" spans="1:5" ht="15.75" hidden="1" x14ac:dyDescent="0.3">
      <c r="A136" s="3" t="s">
        <v>380</v>
      </c>
      <c r="B136" s="1" t="s">
        <v>381</v>
      </c>
      <c r="C136" s="4">
        <v>15774.88</v>
      </c>
      <c r="D136" s="4">
        <v>17507.16</v>
      </c>
      <c r="E136" s="4">
        <f t="shared" si="2"/>
        <v>15774.88</v>
      </c>
    </row>
    <row r="137" spans="1:5" ht="15.75" hidden="1" x14ac:dyDescent="0.3">
      <c r="A137" s="3" t="s">
        <v>348</v>
      </c>
      <c r="B137" s="1" t="s">
        <v>349</v>
      </c>
      <c r="C137" s="4">
        <v>13430.59</v>
      </c>
      <c r="D137" s="4">
        <v>14778.52</v>
      </c>
      <c r="E137" s="4">
        <f t="shared" si="2"/>
        <v>13430.59</v>
      </c>
    </row>
    <row r="138" spans="1:5" ht="15.75" hidden="1" x14ac:dyDescent="0.3">
      <c r="A138" s="3" t="s">
        <v>346</v>
      </c>
      <c r="B138" s="1" t="s">
        <v>347</v>
      </c>
      <c r="C138" s="4">
        <v>12630.87</v>
      </c>
      <c r="D138" s="4">
        <v>13847.02</v>
      </c>
      <c r="E138" s="4">
        <f t="shared" si="2"/>
        <v>12630.87</v>
      </c>
    </row>
    <row r="139" spans="1:5" ht="15.75" hidden="1" x14ac:dyDescent="0.3">
      <c r="A139" s="3" t="s">
        <v>210</v>
      </c>
      <c r="B139" s="1" t="s">
        <v>211</v>
      </c>
      <c r="C139" s="4">
        <v>29539.33</v>
      </c>
      <c r="D139" s="4">
        <v>32728.15</v>
      </c>
      <c r="E139" s="4">
        <f t="shared" si="2"/>
        <v>29539.33</v>
      </c>
    </row>
    <row r="140" spans="1:5" ht="15.75" hidden="1" x14ac:dyDescent="0.3">
      <c r="A140" s="3" t="s">
        <v>304</v>
      </c>
      <c r="B140" s="1" t="s">
        <v>305</v>
      </c>
      <c r="C140" s="4">
        <v>26776.890000000003</v>
      </c>
      <c r="D140" s="4">
        <v>29568.18</v>
      </c>
      <c r="E140" s="4">
        <f t="shared" si="2"/>
        <v>26776.890000000003</v>
      </c>
    </row>
    <row r="141" spans="1:5" ht="15.75" hidden="1" x14ac:dyDescent="0.3">
      <c r="A141" s="3" t="s">
        <v>360</v>
      </c>
      <c r="B141" s="1" t="s">
        <v>361</v>
      </c>
      <c r="C141" s="4">
        <v>24422.23</v>
      </c>
      <c r="D141" s="4">
        <v>26664.68</v>
      </c>
      <c r="E141" s="4">
        <f t="shared" si="2"/>
        <v>24422.23</v>
      </c>
    </row>
    <row r="142" spans="1:5" ht="15.75" hidden="1" x14ac:dyDescent="0.3">
      <c r="A142" s="3" t="s">
        <v>362</v>
      </c>
      <c r="B142" s="1" t="s">
        <v>363</v>
      </c>
      <c r="C142" s="4">
        <v>25437.879999999997</v>
      </c>
      <c r="D142" s="4">
        <v>27980.18</v>
      </c>
      <c r="E142" s="4">
        <f t="shared" si="2"/>
        <v>25437.879999999997</v>
      </c>
    </row>
    <row r="143" spans="1:5" ht="15.75" hidden="1" x14ac:dyDescent="0.3">
      <c r="A143" s="3" t="s">
        <v>389</v>
      </c>
      <c r="B143" s="1" t="s">
        <v>390</v>
      </c>
      <c r="C143" s="4">
        <v>16072.68</v>
      </c>
      <c r="D143" s="4">
        <v>17670.32</v>
      </c>
      <c r="E143" s="4">
        <f t="shared" si="2"/>
        <v>16072.68</v>
      </c>
    </row>
    <row r="144" spans="1:5" ht="15.75" hidden="1" x14ac:dyDescent="0.3">
      <c r="A144" s="3" t="s">
        <v>196</v>
      </c>
      <c r="B144" s="1" t="s">
        <v>197</v>
      </c>
      <c r="C144" s="4">
        <v>26776.890000000003</v>
      </c>
      <c r="D144" s="4">
        <v>29568.18</v>
      </c>
      <c r="E144" s="4">
        <f t="shared" si="2"/>
        <v>26776.890000000003</v>
      </c>
    </row>
    <row r="145" spans="1:5" ht="15.75" hidden="1" x14ac:dyDescent="0.3">
      <c r="A145" s="3" t="s">
        <v>276</v>
      </c>
      <c r="B145" s="1" t="s">
        <v>277</v>
      </c>
      <c r="C145" s="4">
        <v>29841.739999999998</v>
      </c>
      <c r="D145" s="4">
        <v>32963.240000000005</v>
      </c>
      <c r="E145" s="4">
        <f t="shared" si="2"/>
        <v>29841.739999999998</v>
      </c>
    </row>
    <row r="146" spans="1:5" ht="15.75" hidden="1" x14ac:dyDescent="0.3">
      <c r="A146" s="3" t="s">
        <v>168</v>
      </c>
      <c r="B146" s="1" t="s">
        <v>169</v>
      </c>
      <c r="C146" s="4">
        <v>29539.33</v>
      </c>
      <c r="D146" s="4">
        <v>32728.15</v>
      </c>
      <c r="E146" s="4">
        <f t="shared" si="2"/>
        <v>29539.33</v>
      </c>
    </row>
    <row r="147" spans="1:5" ht="15.75" hidden="1" x14ac:dyDescent="0.3">
      <c r="A147" s="3" t="s">
        <v>324</v>
      </c>
      <c r="B147" s="1" t="s">
        <v>325</v>
      </c>
      <c r="C147" s="4">
        <v>32310.3</v>
      </c>
      <c r="D147" s="4">
        <v>35640.19</v>
      </c>
      <c r="E147" s="4">
        <f t="shared" si="2"/>
        <v>32310.3</v>
      </c>
    </row>
    <row r="148" spans="1:5" ht="15.75" hidden="1" x14ac:dyDescent="0.3">
      <c r="A148" s="3" t="s">
        <v>326</v>
      </c>
      <c r="B148" s="1" t="s">
        <v>327</v>
      </c>
      <c r="C148" s="4">
        <v>34401.629999999997</v>
      </c>
      <c r="D148" s="4">
        <v>36759.050000000003</v>
      </c>
      <c r="E148" s="4">
        <f t="shared" si="2"/>
        <v>34401.629999999997</v>
      </c>
    </row>
    <row r="149" spans="1:5" ht="15.75" hidden="1" x14ac:dyDescent="0.3">
      <c r="A149" s="3" t="s">
        <v>302</v>
      </c>
      <c r="B149" s="1" t="s">
        <v>303</v>
      </c>
      <c r="C149" s="4">
        <v>34933.82</v>
      </c>
      <c r="D149" s="4">
        <v>36932.159999999996</v>
      </c>
      <c r="E149" s="4">
        <f t="shared" si="2"/>
        <v>34933.82</v>
      </c>
    </row>
    <row r="150" spans="1:5" ht="15.75" hidden="1" x14ac:dyDescent="0.3">
      <c r="A150" s="3" t="s">
        <v>328</v>
      </c>
      <c r="B150" s="1" t="s">
        <v>329</v>
      </c>
      <c r="C150" s="4">
        <v>35468.130000000005</v>
      </c>
      <c r="D150" s="4">
        <v>38368.420000000006</v>
      </c>
      <c r="E150" s="4">
        <f t="shared" si="2"/>
        <v>35468.130000000005</v>
      </c>
    </row>
    <row r="151" spans="1:5" ht="15.75" hidden="1" x14ac:dyDescent="0.3">
      <c r="A151" s="3" t="s">
        <v>330</v>
      </c>
      <c r="B151" s="1" t="s">
        <v>331</v>
      </c>
      <c r="C151" s="4">
        <v>35997.089999999997</v>
      </c>
      <c r="D151" s="4">
        <v>39799.32</v>
      </c>
      <c r="E151" s="4">
        <f t="shared" si="2"/>
        <v>35997.089999999997</v>
      </c>
    </row>
    <row r="152" spans="1:5" ht="15.75" hidden="1" x14ac:dyDescent="0.3">
      <c r="A152" s="3" t="s">
        <v>9</v>
      </c>
      <c r="B152" s="1" t="s">
        <v>10</v>
      </c>
      <c r="C152" s="4">
        <v>17682.05</v>
      </c>
      <c r="D152" s="4">
        <v>19292.699999999997</v>
      </c>
      <c r="E152" s="4">
        <f t="shared" si="2"/>
        <v>17682.05</v>
      </c>
    </row>
    <row r="153" spans="1:5" ht="15.75" hidden="1" x14ac:dyDescent="0.3">
      <c r="A153" s="3" t="s">
        <v>7</v>
      </c>
      <c r="B153" s="1" t="s">
        <v>8</v>
      </c>
      <c r="C153" s="4">
        <v>19698.77</v>
      </c>
      <c r="D153" s="4">
        <v>21915.510000000002</v>
      </c>
      <c r="E153" s="4">
        <f t="shared" si="2"/>
        <v>19698.77</v>
      </c>
    </row>
    <row r="154" spans="1:5" ht="15.75" hidden="1" x14ac:dyDescent="0.3">
      <c r="A154" s="3" t="s">
        <v>5</v>
      </c>
      <c r="B154" s="1" t="s">
        <v>6</v>
      </c>
      <c r="C154" s="4">
        <v>23416.43</v>
      </c>
      <c r="D154" s="4">
        <v>25449.18</v>
      </c>
      <c r="E154" s="4">
        <f t="shared" si="2"/>
        <v>23416.43</v>
      </c>
    </row>
    <row r="155" spans="1:5" ht="15.75" hidden="1" x14ac:dyDescent="0.3">
      <c r="A155" s="3" t="s">
        <v>3</v>
      </c>
      <c r="B155" s="1" t="s">
        <v>4</v>
      </c>
      <c r="C155" s="4">
        <v>25317.93</v>
      </c>
      <c r="D155" s="4">
        <v>27684.16</v>
      </c>
      <c r="E155" s="4">
        <f t="shared" si="2"/>
        <v>25317.93</v>
      </c>
    </row>
    <row r="156" spans="1:5" ht="15.75" hidden="1" x14ac:dyDescent="0.3">
      <c r="A156" s="3" t="s">
        <v>18</v>
      </c>
      <c r="B156" s="1" t="s">
        <v>19</v>
      </c>
      <c r="C156" s="4">
        <v>47387.740000000005</v>
      </c>
      <c r="D156" s="4">
        <v>52359.03</v>
      </c>
      <c r="E156" s="4">
        <f t="shared" si="2"/>
        <v>47387.740000000005</v>
      </c>
    </row>
    <row r="157" spans="1:5" ht="15.75" hidden="1" x14ac:dyDescent="0.3">
      <c r="A157" s="3" t="s">
        <v>20</v>
      </c>
      <c r="B157" s="1" t="s">
        <v>21</v>
      </c>
      <c r="C157" s="4">
        <v>51714.65</v>
      </c>
      <c r="D157" s="4">
        <v>57140.14</v>
      </c>
      <c r="E157" s="4">
        <f t="shared" si="2"/>
        <v>51714.65</v>
      </c>
    </row>
    <row r="158" spans="1:5" ht="15.75" hidden="1" x14ac:dyDescent="0.3">
      <c r="A158" s="3" t="s">
        <v>22</v>
      </c>
      <c r="B158" s="1" t="s">
        <v>23</v>
      </c>
      <c r="C158" s="4">
        <v>64286.11</v>
      </c>
      <c r="D158" s="4">
        <v>70260.88</v>
      </c>
      <c r="E158" s="4">
        <f t="shared" si="2"/>
        <v>64286.11</v>
      </c>
    </row>
    <row r="159" spans="1:5" ht="15.75" hidden="1" x14ac:dyDescent="0.3">
      <c r="A159" s="3" t="s">
        <v>24</v>
      </c>
      <c r="B159" s="1" t="s">
        <v>25</v>
      </c>
      <c r="C159" s="4">
        <v>64286.11</v>
      </c>
      <c r="D159" s="4">
        <v>70260.88</v>
      </c>
      <c r="E159" s="4">
        <f t="shared" si="2"/>
        <v>64286.11</v>
      </c>
    </row>
    <row r="160" spans="1:5" ht="15.75" hidden="1" x14ac:dyDescent="0.3">
      <c r="A160" s="3" t="s">
        <v>26</v>
      </c>
      <c r="B160" s="1" t="s">
        <v>27</v>
      </c>
      <c r="C160" s="4">
        <v>66724.75</v>
      </c>
      <c r="D160" s="4">
        <v>73791.67</v>
      </c>
      <c r="E160" s="4">
        <f t="shared" si="2"/>
        <v>66724.75</v>
      </c>
    </row>
    <row r="161" spans="1:5" ht="15.75" hidden="1" x14ac:dyDescent="0.3">
      <c r="A161" s="3" t="s">
        <v>244</v>
      </c>
      <c r="B161" s="1" t="s">
        <v>245</v>
      </c>
      <c r="C161" s="4">
        <v>17133.150000000001</v>
      </c>
      <c r="D161" s="4">
        <v>18644.02</v>
      </c>
      <c r="E161" s="4">
        <f t="shared" si="2"/>
        <v>17133.150000000001</v>
      </c>
    </row>
    <row r="162" spans="1:5" ht="15.75" hidden="1" x14ac:dyDescent="0.3">
      <c r="A162" s="3" t="s">
        <v>128</v>
      </c>
      <c r="B162" s="1" t="s">
        <v>129</v>
      </c>
      <c r="C162" s="4">
        <v>30081.11</v>
      </c>
      <c r="D162" s="4">
        <v>32888.43</v>
      </c>
      <c r="E162" s="4">
        <f t="shared" si="2"/>
        <v>30081.11</v>
      </c>
    </row>
    <row r="163" spans="1:5" ht="15.75" hidden="1" x14ac:dyDescent="0.3">
      <c r="A163" s="3" t="s">
        <v>92</v>
      </c>
      <c r="B163" s="1" t="s">
        <v>93</v>
      </c>
      <c r="C163" s="4">
        <v>33936.78</v>
      </c>
      <c r="D163" s="4">
        <v>37084.979999999996</v>
      </c>
      <c r="E163" s="4">
        <f t="shared" si="2"/>
        <v>33936.78</v>
      </c>
    </row>
    <row r="164" spans="1:5" ht="15.75" hidden="1" x14ac:dyDescent="0.3">
      <c r="A164" s="3" t="s">
        <v>232</v>
      </c>
      <c r="B164" s="1" t="s">
        <v>233</v>
      </c>
      <c r="C164" s="4">
        <v>20351.03</v>
      </c>
      <c r="D164" s="4">
        <v>22497.05</v>
      </c>
      <c r="E164" s="4">
        <f t="shared" si="2"/>
        <v>20351.03</v>
      </c>
    </row>
    <row r="165" spans="1:5" ht="15.75" hidden="1" x14ac:dyDescent="0.3">
      <c r="A165" s="3" t="s">
        <v>66</v>
      </c>
      <c r="B165" s="1" t="s">
        <v>67</v>
      </c>
      <c r="C165" s="4">
        <v>17117.13</v>
      </c>
      <c r="D165" s="4">
        <v>18626.93</v>
      </c>
      <c r="E165" s="4">
        <f t="shared" si="2"/>
        <v>17117.13</v>
      </c>
    </row>
    <row r="166" spans="1:5" ht="15.75" hidden="1" x14ac:dyDescent="0.3">
      <c r="A166" s="3" t="s">
        <v>64</v>
      </c>
      <c r="B166" s="1" t="s">
        <v>65</v>
      </c>
      <c r="C166" s="4">
        <v>21603.119999999999</v>
      </c>
      <c r="D166" s="4">
        <v>23966.1</v>
      </c>
      <c r="E166" s="4">
        <f t="shared" si="2"/>
        <v>21603.119999999999</v>
      </c>
    </row>
    <row r="167" spans="1:5" ht="15.75" hidden="1" x14ac:dyDescent="0.3">
      <c r="A167" s="3" t="s">
        <v>182</v>
      </c>
      <c r="B167" s="1" t="s">
        <v>183</v>
      </c>
      <c r="C167" s="4">
        <v>20351.03</v>
      </c>
      <c r="D167" s="4">
        <v>22497.05</v>
      </c>
      <c r="E167" s="4">
        <f t="shared" si="2"/>
        <v>20351.03</v>
      </c>
    </row>
    <row r="168" spans="1:5" ht="15.75" hidden="1" x14ac:dyDescent="0.3">
      <c r="A168" s="3" t="s">
        <v>186</v>
      </c>
      <c r="B168" s="1" t="s">
        <v>187</v>
      </c>
      <c r="C168" s="4">
        <v>18907.8</v>
      </c>
      <c r="D168" s="4">
        <v>20784.88</v>
      </c>
      <c r="E168" s="4">
        <f t="shared" si="2"/>
        <v>18907.8</v>
      </c>
    </row>
    <row r="169" spans="1:5" ht="15.75" hidden="1" x14ac:dyDescent="0.3">
      <c r="A169" s="3" t="s">
        <v>208</v>
      </c>
      <c r="B169" s="1" t="s">
        <v>209</v>
      </c>
      <c r="C169" s="4">
        <v>32310.3</v>
      </c>
      <c r="D169" s="4">
        <v>35640.19</v>
      </c>
      <c r="E169" s="4">
        <f t="shared" si="2"/>
        <v>32310.3</v>
      </c>
    </row>
    <row r="170" spans="1:5" ht="15.75" hidden="1" x14ac:dyDescent="0.3">
      <c r="A170" s="3" t="s">
        <v>70</v>
      </c>
      <c r="B170" s="1" t="s">
        <v>71</v>
      </c>
      <c r="C170" s="4">
        <v>38015.75</v>
      </c>
      <c r="D170" s="4">
        <v>41986.83</v>
      </c>
      <c r="E170" s="4">
        <f t="shared" si="2"/>
        <v>38015.75</v>
      </c>
    </row>
    <row r="171" spans="1:5" ht="15.75" hidden="1" x14ac:dyDescent="0.3">
      <c r="A171" s="3" t="s">
        <v>118</v>
      </c>
      <c r="B171" s="1" t="s">
        <v>119</v>
      </c>
      <c r="C171" s="4">
        <v>20332.86</v>
      </c>
      <c r="D171" s="4">
        <v>22476.74</v>
      </c>
      <c r="E171" s="4">
        <f t="shared" si="2"/>
        <v>20332.86</v>
      </c>
    </row>
    <row r="172" spans="1:5" ht="15.75" hidden="1" x14ac:dyDescent="0.3">
      <c r="A172" s="3" t="s">
        <v>292</v>
      </c>
      <c r="B172" s="1" t="s">
        <v>293</v>
      </c>
      <c r="C172" s="4">
        <v>21090.35</v>
      </c>
      <c r="D172" s="4">
        <v>23702.13</v>
      </c>
      <c r="E172" s="4">
        <f t="shared" si="2"/>
        <v>21090.35</v>
      </c>
    </row>
    <row r="173" spans="1:5" ht="15.75" hidden="1" x14ac:dyDescent="0.3">
      <c r="A173" s="3" t="s">
        <v>316</v>
      </c>
      <c r="B173" s="1" t="s">
        <v>317</v>
      </c>
      <c r="C173" s="4">
        <v>24397.63</v>
      </c>
      <c r="D173" s="4">
        <v>26648.660000000003</v>
      </c>
      <c r="E173" s="4">
        <f t="shared" si="2"/>
        <v>24397.63</v>
      </c>
    </row>
    <row r="174" spans="1:5" ht="15.75" hidden="1" x14ac:dyDescent="0.3">
      <c r="A174" s="3" t="s">
        <v>364</v>
      </c>
      <c r="B174" s="1" t="s">
        <v>365</v>
      </c>
      <c r="C174" s="4">
        <v>26265.010000000002</v>
      </c>
      <c r="D174" s="4">
        <v>28879.969999999998</v>
      </c>
      <c r="E174" s="4">
        <f t="shared" si="2"/>
        <v>26265.010000000002</v>
      </c>
    </row>
    <row r="175" spans="1:5" ht="15.75" hidden="1" x14ac:dyDescent="0.3">
      <c r="A175" s="3" t="s">
        <v>366</v>
      </c>
      <c r="B175" s="1" t="s">
        <v>367</v>
      </c>
      <c r="C175" s="4">
        <v>28085.98</v>
      </c>
      <c r="D175" s="4">
        <v>30890.06</v>
      </c>
      <c r="E175" s="4">
        <f t="shared" si="2"/>
        <v>28085.98</v>
      </c>
    </row>
    <row r="176" spans="1:5" ht="15.75" hidden="1" x14ac:dyDescent="0.3">
      <c r="A176" s="3" t="s">
        <v>368</v>
      </c>
      <c r="B176" s="1" t="s">
        <v>369</v>
      </c>
      <c r="C176" s="4">
        <v>26776.890000000003</v>
      </c>
      <c r="D176" s="4">
        <v>29568.18</v>
      </c>
      <c r="E176" s="4">
        <f t="shared" si="2"/>
        <v>26776.890000000003</v>
      </c>
    </row>
    <row r="177" spans="1:5" ht="15.75" hidden="1" x14ac:dyDescent="0.3">
      <c r="A177" s="3" t="s">
        <v>202</v>
      </c>
      <c r="B177" s="1" t="s">
        <v>203</v>
      </c>
      <c r="C177" s="4">
        <v>16072.68</v>
      </c>
      <c r="D177" s="4">
        <v>17670.32</v>
      </c>
      <c r="E177" s="4">
        <f t="shared" si="2"/>
        <v>16072.68</v>
      </c>
    </row>
    <row r="178" spans="1:5" ht="15.75" hidden="1" x14ac:dyDescent="0.3">
      <c r="A178" s="3" t="s">
        <v>200</v>
      </c>
      <c r="B178" s="1" t="s">
        <v>201</v>
      </c>
      <c r="C178" s="4">
        <v>16072.68</v>
      </c>
      <c r="D178" s="4">
        <v>17670.32</v>
      </c>
      <c r="E178" s="4">
        <f t="shared" si="2"/>
        <v>16072.68</v>
      </c>
    </row>
    <row r="179" spans="1:5" ht="15.75" hidden="1" x14ac:dyDescent="0.3">
      <c r="A179" s="3" t="s">
        <v>184</v>
      </c>
      <c r="B179" s="1" t="s">
        <v>185</v>
      </c>
      <c r="C179" s="4">
        <v>16072.68</v>
      </c>
      <c r="D179" s="4">
        <v>17670.32</v>
      </c>
      <c r="E179" s="4">
        <f t="shared" si="2"/>
        <v>16072.68</v>
      </c>
    </row>
    <row r="180" spans="1:5" ht="15.75" hidden="1" x14ac:dyDescent="0.3">
      <c r="A180" s="3" t="s">
        <v>320</v>
      </c>
      <c r="B180" s="1" t="s">
        <v>321</v>
      </c>
      <c r="C180" s="4">
        <v>17216.52</v>
      </c>
      <c r="D180" s="4">
        <v>18773.16</v>
      </c>
      <c r="E180" s="4">
        <f t="shared" si="2"/>
        <v>17216.52</v>
      </c>
    </row>
    <row r="181" spans="1:5" ht="15.75" hidden="1" x14ac:dyDescent="0.3">
      <c r="A181" s="3" t="s">
        <v>288</v>
      </c>
      <c r="B181" s="1" t="s">
        <v>289</v>
      </c>
      <c r="C181" s="4">
        <v>17216.5</v>
      </c>
      <c r="D181" s="4">
        <v>18762.489999999998</v>
      </c>
      <c r="E181" s="4">
        <f t="shared" si="2"/>
        <v>17216.5</v>
      </c>
    </row>
    <row r="182" spans="1:5" ht="15.75" hidden="1" x14ac:dyDescent="0.3">
      <c r="A182" s="3" t="s">
        <v>214</v>
      </c>
      <c r="B182" s="1" t="s">
        <v>215</v>
      </c>
      <c r="C182" s="4">
        <v>16284.29</v>
      </c>
      <c r="D182" s="4">
        <v>17718.59</v>
      </c>
      <c r="E182" s="4">
        <f t="shared" si="2"/>
        <v>16284.29</v>
      </c>
    </row>
    <row r="183" spans="1:5" ht="15.75" hidden="1" x14ac:dyDescent="0.3">
      <c r="A183" s="3" t="s">
        <v>180</v>
      </c>
      <c r="B183" s="1" t="s">
        <v>181</v>
      </c>
      <c r="C183" s="4">
        <v>16072.68</v>
      </c>
      <c r="D183" s="4">
        <v>17670.32</v>
      </c>
      <c r="E183" s="4">
        <f t="shared" si="2"/>
        <v>16072.68</v>
      </c>
    </row>
    <row r="184" spans="1:5" ht="15.75" hidden="1" x14ac:dyDescent="0.3">
      <c r="A184" s="3" t="s">
        <v>268</v>
      </c>
      <c r="B184" s="1" t="s">
        <v>269</v>
      </c>
      <c r="C184" s="4">
        <v>15169.310000000001</v>
      </c>
      <c r="D184" s="4">
        <v>16691.080000000002</v>
      </c>
      <c r="E184" s="4">
        <f t="shared" si="2"/>
        <v>15169.310000000001</v>
      </c>
    </row>
    <row r="185" spans="1:5" ht="15.75" hidden="1" x14ac:dyDescent="0.3">
      <c r="A185" s="3" t="s">
        <v>256</v>
      </c>
      <c r="B185" s="1" t="s">
        <v>257</v>
      </c>
      <c r="C185" s="4">
        <v>17133.150000000001</v>
      </c>
      <c r="D185" s="4">
        <v>18644.02</v>
      </c>
      <c r="E185" s="4">
        <f t="shared" si="2"/>
        <v>17133.150000000001</v>
      </c>
    </row>
    <row r="186" spans="1:5" ht="15.75" hidden="1" x14ac:dyDescent="0.3">
      <c r="A186" s="3" t="s">
        <v>240</v>
      </c>
      <c r="B186" s="1" t="s">
        <v>241</v>
      </c>
      <c r="C186" s="4">
        <v>16072.68</v>
      </c>
      <c r="D186" s="4">
        <v>17670.32</v>
      </c>
      <c r="E186" s="4">
        <f t="shared" si="2"/>
        <v>16072.68</v>
      </c>
    </row>
    <row r="187" spans="1:5" ht="15.75" hidden="1" x14ac:dyDescent="0.3">
      <c r="A187" s="3" t="s">
        <v>194</v>
      </c>
      <c r="B187" s="1" t="s">
        <v>195</v>
      </c>
      <c r="C187" s="4">
        <v>16072.68</v>
      </c>
      <c r="D187" s="4">
        <v>17670.32</v>
      </c>
      <c r="E187" s="4">
        <f t="shared" si="2"/>
        <v>16072.68</v>
      </c>
    </row>
    <row r="188" spans="1:5" ht="15.75" hidden="1" x14ac:dyDescent="0.3">
      <c r="A188" s="3" t="s">
        <v>294</v>
      </c>
      <c r="B188" s="1" t="s">
        <v>295</v>
      </c>
      <c r="C188" s="4">
        <v>13430.59</v>
      </c>
      <c r="D188" s="4">
        <v>14778.52</v>
      </c>
      <c r="E188" s="4">
        <f t="shared" si="2"/>
        <v>13430.59</v>
      </c>
    </row>
    <row r="189" spans="1:5" ht="15.75" hidden="1" x14ac:dyDescent="0.3">
      <c r="A189" s="3" t="s">
        <v>290</v>
      </c>
      <c r="B189" s="1" t="s">
        <v>291</v>
      </c>
      <c r="C189" s="4">
        <v>15169.310000000001</v>
      </c>
      <c r="D189" s="4">
        <v>16691.080000000002</v>
      </c>
      <c r="E189" s="4">
        <f t="shared" si="2"/>
        <v>15169.310000000001</v>
      </c>
    </row>
    <row r="190" spans="1:5" ht="15.75" hidden="1" x14ac:dyDescent="0.3">
      <c r="A190" s="3" t="s">
        <v>306</v>
      </c>
      <c r="B190" s="1" t="s">
        <v>307</v>
      </c>
      <c r="C190" s="4">
        <v>16072.68</v>
      </c>
      <c r="D190" s="4">
        <v>17670.32</v>
      </c>
      <c r="E190" s="4">
        <f t="shared" si="2"/>
        <v>16072.68</v>
      </c>
    </row>
    <row r="191" spans="1:5" ht="15.75" hidden="1" x14ac:dyDescent="0.3">
      <c r="A191" s="3" t="s">
        <v>284</v>
      </c>
      <c r="B191" s="1" t="s">
        <v>285</v>
      </c>
      <c r="C191" s="4">
        <v>16074.82</v>
      </c>
      <c r="D191" s="4">
        <v>17670.330000000002</v>
      </c>
      <c r="E191" s="4">
        <f t="shared" si="2"/>
        <v>16074.82</v>
      </c>
    </row>
    <row r="192" spans="1:5" ht="15.75" hidden="1" x14ac:dyDescent="0.3">
      <c r="A192" s="3" t="s">
        <v>98</v>
      </c>
      <c r="B192" s="1" t="s">
        <v>99</v>
      </c>
      <c r="C192" s="4">
        <v>17116.05</v>
      </c>
      <c r="D192" s="4">
        <v>18626.940000000002</v>
      </c>
      <c r="E192" s="4">
        <f t="shared" si="2"/>
        <v>17116.05</v>
      </c>
    </row>
    <row r="193" spans="1:5" ht="15.75" hidden="1" x14ac:dyDescent="0.3">
      <c r="A193" s="3" t="s">
        <v>100</v>
      </c>
      <c r="B193" s="1" t="s">
        <v>101</v>
      </c>
      <c r="C193" s="4">
        <v>18784.920000000002</v>
      </c>
      <c r="D193" s="4">
        <v>21797.61</v>
      </c>
      <c r="E193" s="4">
        <f t="shared" si="2"/>
        <v>18784.920000000002</v>
      </c>
    </row>
    <row r="194" spans="1:5" ht="15.75" hidden="1" x14ac:dyDescent="0.3">
      <c r="A194" s="3" t="s">
        <v>102</v>
      </c>
      <c r="B194" s="1" t="s">
        <v>103</v>
      </c>
      <c r="C194" s="4">
        <v>20924.7</v>
      </c>
      <c r="D194" s="4">
        <v>23516.36</v>
      </c>
      <c r="E194" s="4">
        <f t="shared" si="2"/>
        <v>20924.7</v>
      </c>
    </row>
    <row r="195" spans="1:5" ht="15.75" hidden="1" x14ac:dyDescent="0.3">
      <c r="A195" s="3" t="s">
        <v>308</v>
      </c>
      <c r="B195" s="1" t="s">
        <v>309</v>
      </c>
      <c r="C195" s="4">
        <v>16072.68</v>
      </c>
      <c r="D195" s="4">
        <v>17670.32</v>
      </c>
      <c r="E195" s="4">
        <f t="shared" si="2"/>
        <v>16072.68</v>
      </c>
    </row>
    <row r="196" spans="1:5" ht="15.75" hidden="1" x14ac:dyDescent="0.3">
      <c r="A196" s="3" t="s">
        <v>212</v>
      </c>
      <c r="B196" s="1" t="s">
        <v>213</v>
      </c>
      <c r="C196" s="4">
        <v>17133.150000000001</v>
      </c>
      <c r="D196" s="4">
        <v>18644.02</v>
      </c>
      <c r="E196" s="4">
        <f t="shared" si="2"/>
        <v>17133.150000000001</v>
      </c>
    </row>
    <row r="197" spans="1:5" ht="15.75" hidden="1" x14ac:dyDescent="0.3">
      <c r="A197" s="3" t="s">
        <v>238</v>
      </c>
      <c r="B197" s="1" t="s">
        <v>239</v>
      </c>
      <c r="C197" s="4">
        <v>16072.68</v>
      </c>
      <c r="D197" s="4">
        <v>17670.32</v>
      </c>
      <c r="E197" s="4">
        <f t="shared" si="2"/>
        <v>16072.68</v>
      </c>
    </row>
    <row r="198" spans="1:5" ht="15.75" hidden="1" x14ac:dyDescent="0.3">
      <c r="A198" s="3" t="s">
        <v>204</v>
      </c>
      <c r="B198" s="1" t="s">
        <v>205</v>
      </c>
      <c r="C198" s="4">
        <v>16072.68</v>
      </c>
      <c r="D198" s="4">
        <v>17670.32</v>
      </c>
      <c r="E198" s="4">
        <f t="shared" si="2"/>
        <v>16072.68</v>
      </c>
    </row>
    <row r="199" spans="1:5" ht="15.75" hidden="1" x14ac:dyDescent="0.3">
      <c r="A199" s="3" t="s">
        <v>172</v>
      </c>
      <c r="B199" s="1" t="s">
        <v>173</v>
      </c>
      <c r="C199" s="4">
        <v>16072.68</v>
      </c>
      <c r="D199" s="4">
        <v>17670.32</v>
      </c>
      <c r="E199" s="4">
        <f t="shared" ref="E199:E220" si="3">($C$3*C199)+($D$3*D199)</f>
        <v>16072.68</v>
      </c>
    </row>
    <row r="200" spans="1:5" ht="15.75" hidden="1" x14ac:dyDescent="0.3">
      <c r="A200" s="3" t="s">
        <v>338</v>
      </c>
      <c r="B200" s="1" t="s">
        <v>339</v>
      </c>
      <c r="C200" s="4">
        <v>16284.29</v>
      </c>
      <c r="D200" s="4">
        <v>17718.59</v>
      </c>
      <c r="E200" s="4">
        <f t="shared" si="3"/>
        <v>16284.29</v>
      </c>
    </row>
    <row r="201" spans="1:5" ht="15.75" hidden="1" x14ac:dyDescent="0.3">
      <c r="A201" s="3" t="s">
        <v>174</v>
      </c>
      <c r="B201" s="1" t="s">
        <v>175</v>
      </c>
      <c r="C201" s="4">
        <v>16072.68</v>
      </c>
      <c r="D201" s="4">
        <v>17670.32</v>
      </c>
      <c r="E201" s="4">
        <f t="shared" si="3"/>
        <v>16072.68</v>
      </c>
    </row>
    <row r="202" spans="1:5" ht="15.75" hidden="1" x14ac:dyDescent="0.3">
      <c r="A202" s="3" t="s">
        <v>407</v>
      </c>
      <c r="B202" s="1" t="s">
        <v>408</v>
      </c>
      <c r="C202" s="4">
        <v>13430.59</v>
      </c>
      <c r="D202" s="4">
        <v>14778.52</v>
      </c>
      <c r="E202" s="4">
        <f t="shared" si="3"/>
        <v>13430.59</v>
      </c>
    </row>
    <row r="203" spans="1:5" ht="15.75" hidden="1" x14ac:dyDescent="0.3">
      <c r="A203" s="3" t="s">
        <v>192</v>
      </c>
      <c r="B203" s="1" t="s">
        <v>193</v>
      </c>
      <c r="C203" s="4">
        <v>16072.68</v>
      </c>
      <c r="D203" s="4">
        <v>17670.32</v>
      </c>
      <c r="E203" s="4">
        <f t="shared" si="3"/>
        <v>16072.68</v>
      </c>
    </row>
    <row r="204" spans="1:5" ht="15.75" hidden="1" x14ac:dyDescent="0.3">
      <c r="A204" s="3" t="s">
        <v>387</v>
      </c>
      <c r="B204" s="1" t="s">
        <v>388</v>
      </c>
      <c r="C204" s="4">
        <v>14149.449999999999</v>
      </c>
      <c r="D204" s="4">
        <v>15511.98</v>
      </c>
      <c r="E204" s="4">
        <f t="shared" si="3"/>
        <v>14149.449999999999</v>
      </c>
    </row>
    <row r="205" spans="1:5" ht="15.75" hidden="1" x14ac:dyDescent="0.3">
      <c r="A205" s="3" t="s">
        <v>178</v>
      </c>
      <c r="B205" s="1" t="s">
        <v>179</v>
      </c>
      <c r="C205" s="4">
        <v>16562.84</v>
      </c>
      <c r="D205" s="4">
        <v>17968.66</v>
      </c>
      <c r="E205" s="4">
        <f t="shared" si="3"/>
        <v>16562.84</v>
      </c>
    </row>
    <row r="206" spans="1:5" ht="15.75" hidden="1" x14ac:dyDescent="0.3">
      <c r="A206" s="3" t="s">
        <v>190</v>
      </c>
      <c r="B206" s="1" t="s">
        <v>191</v>
      </c>
      <c r="C206" s="4">
        <v>16072.68</v>
      </c>
      <c r="D206" s="4">
        <v>17670.32</v>
      </c>
      <c r="E206" s="4">
        <f t="shared" si="3"/>
        <v>16072.68</v>
      </c>
    </row>
    <row r="207" spans="1:5" ht="15.75" hidden="1" x14ac:dyDescent="0.3">
      <c r="A207" s="3" t="s">
        <v>188</v>
      </c>
      <c r="B207" s="1" t="s">
        <v>189</v>
      </c>
      <c r="C207" s="4">
        <v>17133.150000000001</v>
      </c>
      <c r="D207" s="4">
        <v>18644.02</v>
      </c>
      <c r="E207" s="4">
        <f t="shared" si="3"/>
        <v>17133.150000000001</v>
      </c>
    </row>
    <row r="208" spans="1:5" ht="15.75" hidden="1" x14ac:dyDescent="0.3">
      <c r="A208" s="3" t="s">
        <v>358</v>
      </c>
      <c r="B208" s="1" t="s">
        <v>359</v>
      </c>
      <c r="C208" s="4">
        <v>26776.890000000003</v>
      </c>
      <c r="D208" s="4">
        <v>29568.18</v>
      </c>
      <c r="E208" s="4">
        <f t="shared" si="3"/>
        <v>26776.890000000003</v>
      </c>
    </row>
    <row r="209" spans="1:5" ht="15.75" hidden="1" x14ac:dyDescent="0.3">
      <c r="A209" s="3" t="s">
        <v>236</v>
      </c>
      <c r="B209" s="1" t="s">
        <v>237</v>
      </c>
      <c r="C209" s="4">
        <v>18816.969999999998</v>
      </c>
      <c r="D209" s="4">
        <v>20784.88</v>
      </c>
      <c r="E209" s="4">
        <f t="shared" si="3"/>
        <v>18816.969999999998</v>
      </c>
    </row>
    <row r="210" spans="1:5" ht="15.75" hidden="1" x14ac:dyDescent="0.3">
      <c r="A210" s="3" t="s">
        <v>318</v>
      </c>
      <c r="B210" s="1" t="s">
        <v>319</v>
      </c>
      <c r="C210" s="4">
        <v>20571.16</v>
      </c>
      <c r="D210" s="4">
        <v>22265.5</v>
      </c>
      <c r="E210" s="4">
        <f t="shared" si="3"/>
        <v>20571.16</v>
      </c>
    </row>
    <row r="211" spans="1:5" ht="15.75" hidden="1" x14ac:dyDescent="0.3">
      <c r="A211" s="3" t="s">
        <v>110</v>
      </c>
      <c r="B211" s="1" t="s">
        <v>111</v>
      </c>
      <c r="C211" s="4">
        <v>32699.279999999999</v>
      </c>
      <c r="D211" s="4">
        <v>36109.31</v>
      </c>
      <c r="E211" s="4">
        <f t="shared" si="3"/>
        <v>32699.279999999999</v>
      </c>
    </row>
    <row r="212" spans="1:5" ht="15.75" hidden="1" x14ac:dyDescent="0.3">
      <c r="A212" s="3" t="s">
        <v>112</v>
      </c>
      <c r="B212" s="1" t="s">
        <v>113</v>
      </c>
      <c r="C212" s="4">
        <v>33981.659999999996</v>
      </c>
      <c r="D212" s="4">
        <v>37430.149999999994</v>
      </c>
      <c r="E212" s="4">
        <f t="shared" si="3"/>
        <v>33981.659999999996</v>
      </c>
    </row>
    <row r="213" spans="1:5" ht="15.75" hidden="1" x14ac:dyDescent="0.3">
      <c r="A213" s="3" t="s">
        <v>114</v>
      </c>
      <c r="B213" s="1" t="s">
        <v>115</v>
      </c>
      <c r="C213" s="4">
        <v>35962.899999999994</v>
      </c>
      <c r="D213" s="4">
        <v>39715.980000000003</v>
      </c>
      <c r="E213" s="4">
        <f t="shared" si="3"/>
        <v>35962.899999999994</v>
      </c>
    </row>
    <row r="214" spans="1:5" ht="15.75" hidden="1" x14ac:dyDescent="0.3">
      <c r="A214" s="3" t="s">
        <v>116</v>
      </c>
      <c r="B214" s="1" t="s">
        <v>117</v>
      </c>
      <c r="C214" s="4">
        <v>36635.07</v>
      </c>
      <c r="D214" s="4">
        <v>40483.26</v>
      </c>
      <c r="E214" s="4">
        <f t="shared" si="3"/>
        <v>36635.07</v>
      </c>
    </row>
    <row r="215" spans="1:5" ht="15.75" hidden="1" x14ac:dyDescent="0.3">
      <c r="A215" s="3" t="s">
        <v>104</v>
      </c>
      <c r="B215" s="1" t="s">
        <v>105</v>
      </c>
      <c r="C215" s="4">
        <v>24374.14</v>
      </c>
      <c r="D215" s="4">
        <v>26624.09</v>
      </c>
      <c r="E215" s="4">
        <f t="shared" si="3"/>
        <v>24374.14</v>
      </c>
    </row>
    <row r="216" spans="1:5" ht="15.75" hidden="1" x14ac:dyDescent="0.3">
      <c r="A216" s="3" t="s">
        <v>106</v>
      </c>
      <c r="B216" s="1" t="s">
        <v>107</v>
      </c>
      <c r="C216" s="4">
        <v>24762.95</v>
      </c>
      <c r="D216" s="4">
        <v>27190.45</v>
      </c>
      <c r="E216" s="4">
        <f t="shared" si="3"/>
        <v>24762.95</v>
      </c>
    </row>
    <row r="217" spans="1:5" ht="15.75" hidden="1" x14ac:dyDescent="0.3">
      <c r="A217" s="3" t="s">
        <v>108</v>
      </c>
      <c r="B217" s="1" t="s">
        <v>109</v>
      </c>
      <c r="C217" s="4">
        <v>32438.54</v>
      </c>
      <c r="D217" s="4">
        <v>35952.22</v>
      </c>
      <c r="E217" s="4">
        <f t="shared" si="3"/>
        <v>32438.54</v>
      </c>
    </row>
    <row r="218" spans="1:5" ht="15.75" hidden="1" x14ac:dyDescent="0.3">
      <c r="A218" s="3" t="s">
        <v>385</v>
      </c>
      <c r="B218" s="1" t="s">
        <v>386</v>
      </c>
      <c r="C218" s="4">
        <v>29539.33</v>
      </c>
      <c r="D218" s="4">
        <v>32728.15</v>
      </c>
      <c r="E218" s="4">
        <f t="shared" si="3"/>
        <v>29539.33</v>
      </c>
    </row>
    <row r="219" spans="1:5" ht="15.75" hidden="1" x14ac:dyDescent="0.3">
      <c r="A219" s="3" t="s">
        <v>399</v>
      </c>
      <c r="B219" s="1" t="s">
        <v>400</v>
      </c>
      <c r="C219" s="4">
        <v>32310.3</v>
      </c>
      <c r="D219" s="4">
        <v>35640.19</v>
      </c>
      <c r="E219" s="4">
        <f t="shared" si="3"/>
        <v>32310.3</v>
      </c>
    </row>
    <row r="220" spans="1:5" ht="15.75" hidden="1" x14ac:dyDescent="0.3">
      <c r="A220" s="3" t="s">
        <v>401</v>
      </c>
      <c r="B220" s="1" t="s">
        <v>402</v>
      </c>
      <c r="C220" s="4">
        <v>34401.629999999997</v>
      </c>
      <c r="D220" s="4">
        <v>36759.050000000003</v>
      </c>
      <c r="E220" s="4">
        <f t="shared" si="3"/>
        <v>34401.629999999997</v>
      </c>
    </row>
  </sheetData>
  <autoFilter ref="A5:E220">
    <filterColumn colId="0">
      <filters>
        <filter val="OFICIAL Y/O PREPARADOR DESPACHADOR DE FARMACIA"/>
      </filters>
    </filterColumn>
  </autoFilter>
  <sortState ref="A2:D428">
    <sortCondition ref="A2:A4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2"/>
  <sheetViews>
    <sheetView tabSelected="1" zoomScale="80" zoomScaleNormal="80" workbookViewId="0">
      <selection activeCell="S19" sqref="S19"/>
    </sheetView>
  </sheetViews>
  <sheetFormatPr baseColWidth="10" defaultColWidth="11.42578125" defaultRowHeight="18" x14ac:dyDescent="0.35"/>
  <cols>
    <col min="1" max="12" width="14.28515625" style="7" customWidth="1"/>
    <col min="13" max="13" width="15.5703125" style="7" bestFit="1" customWidth="1"/>
    <col min="14" max="14" width="14.28515625" style="7" customWidth="1"/>
    <col min="15" max="16384" width="11.42578125" style="7"/>
  </cols>
  <sheetData>
    <row r="6" spans="1:14" s="8" customFormat="1" ht="15" x14ac:dyDescent="0.3">
      <c r="A6" s="127" t="s">
        <v>488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s="8" customFormat="1" ht="15" x14ac:dyDescent="0.3">
      <c r="A7" s="123" t="s">
        <v>481</v>
      </c>
      <c r="B7" s="124"/>
      <c r="C7" s="124"/>
      <c r="D7" s="129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4" s="8" customFormat="1" ht="15" x14ac:dyDescent="0.3">
      <c r="A8" s="123" t="s">
        <v>482</v>
      </c>
      <c r="B8" s="124"/>
      <c r="C8" s="124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1:14" s="8" customFormat="1" ht="30" customHeight="1" x14ac:dyDescent="0.3">
      <c r="A9" s="37"/>
      <c r="B9" s="38"/>
      <c r="C9" s="38"/>
      <c r="D9" s="130" t="s">
        <v>477</v>
      </c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1:14" s="8" customFormat="1" ht="23.25" customHeight="1" x14ac:dyDescent="0.3">
      <c r="A10" s="121" t="s">
        <v>431</v>
      </c>
      <c r="B10" s="122"/>
      <c r="C10" s="122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14" s="8" customFormat="1" ht="23.25" customHeight="1" x14ac:dyDescent="0.3">
      <c r="A11" s="121" t="s">
        <v>432</v>
      </c>
      <c r="B11" s="122"/>
      <c r="C11" s="12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4" s="8" customFormat="1" ht="23.25" customHeight="1" x14ac:dyDescent="0.3">
      <c r="A12" s="121" t="s">
        <v>433</v>
      </c>
      <c r="B12" s="122"/>
      <c r="C12" s="12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</row>
    <row r="13" spans="1:14" s="8" customFormat="1" ht="23.25" customHeight="1" x14ac:dyDescent="0.3">
      <c r="A13" s="121" t="s">
        <v>434</v>
      </c>
      <c r="B13" s="122"/>
      <c r="C13" s="12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s="8" customFormat="1" ht="22.9" customHeight="1" x14ac:dyDescent="0.3">
      <c r="A14" s="123" t="s">
        <v>429</v>
      </c>
      <c r="B14" s="124"/>
      <c r="C14" s="12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s="8" customFormat="1" ht="22.9" customHeight="1" x14ac:dyDescent="0.3">
      <c r="A15" s="123" t="s">
        <v>430</v>
      </c>
      <c r="B15" s="124"/>
      <c r="C15" s="124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s="8" customFormat="1" ht="22.9" customHeight="1" x14ac:dyDescent="0.3">
      <c r="A16" s="123" t="s">
        <v>478</v>
      </c>
      <c r="B16" s="124"/>
      <c r="C16" s="12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6"/>
    </row>
    <row r="17" spans="1:14" s="8" customFormat="1" ht="22.9" customHeight="1" x14ac:dyDescent="0.3">
      <c r="A17" s="121" t="s">
        <v>483</v>
      </c>
      <c r="B17" s="122"/>
      <c r="C17" s="122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14" s="8" customFormat="1" ht="22.9" customHeight="1" x14ac:dyDescent="0.3">
      <c r="A18" s="123" t="s">
        <v>442</v>
      </c>
      <c r="B18" s="124"/>
      <c r="C18" s="124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s="8" customFormat="1" ht="22.9" customHeight="1" x14ac:dyDescent="0.3">
      <c r="A19" s="123" t="s">
        <v>443</v>
      </c>
      <c r="B19" s="124"/>
      <c r="C19" s="124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</row>
    <row r="20" spans="1:14" s="8" customFormat="1" ht="22.9" customHeight="1" x14ac:dyDescent="0.3">
      <c r="A20" s="37"/>
      <c r="B20" s="38"/>
      <c r="C20" s="38"/>
      <c r="D20" s="125" t="s">
        <v>428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6"/>
    </row>
    <row r="21" spans="1:14" s="8" customFormat="1" ht="22.9" customHeight="1" x14ac:dyDescent="0.3">
      <c r="A21" s="94"/>
      <c r="B21" s="95"/>
      <c r="C21" s="9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4" s="8" customFormat="1" ht="23.25" customHeight="1" x14ac:dyDescent="0.3">
      <c r="A22" s="13"/>
      <c r="B22" s="13"/>
      <c r="C22" s="13"/>
      <c r="D22" s="14"/>
      <c r="E22" s="14"/>
      <c r="F22" s="14"/>
      <c r="G22" s="14"/>
      <c r="H22" s="14"/>
      <c r="I22" s="12"/>
      <c r="J22" s="12"/>
      <c r="K22" s="12"/>
      <c r="L22" s="12"/>
      <c r="M22" s="12"/>
      <c r="N22" s="12"/>
    </row>
    <row r="23" spans="1:14" s="8" customFormat="1" ht="23.25" customHeight="1" x14ac:dyDescent="0.3">
      <c r="A23" s="14"/>
      <c r="B23" s="14"/>
      <c r="C23" s="116" t="s">
        <v>484</v>
      </c>
      <c r="D23" s="116"/>
      <c r="E23" s="117" t="s">
        <v>485</v>
      </c>
      <c r="F23" s="117"/>
      <c r="G23" s="12"/>
      <c r="M23" s="12"/>
    </row>
    <row r="24" spans="1:14" s="8" customFormat="1" ht="35.25" customHeight="1" x14ac:dyDescent="0.3">
      <c r="A24" s="53" t="s">
        <v>479</v>
      </c>
      <c r="B24" s="52"/>
      <c r="C24" s="35" t="s">
        <v>486</v>
      </c>
      <c r="D24" s="35" t="s">
        <v>487</v>
      </c>
      <c r="E24" s="36" t="s">
        <v>464</v>
      </c>
      <c r="F24" s="36" t="s">
        <v>487</v>
      </c>
      <c r="G24" s="52" t="s">
        <v>466</v>
      </c>
      <c r="M24" s="12"/>
    </row>
    <row r="25" spans="1:14" s="8" customFormat="1" ht="23.25" customHeight="1" x14ac:dyDescent="0.3">
      <c r="A25" s="90" t="s">
        <v>445</v>
      </c>
      <c r="B25" s="91"/>
      <c r="C25" s="54" t="e">
        <f>+N37+#REF!</f>
        <v>#REF!</v>
      </c>
      <c r="D25" s="55" t="e">
        <f>C25/G30</f>
        <v>#REF!</v>
      </c>
      <c r="E25" s="54">
        <f>+N62+N67</f>
        <v>0</v>
      </c>
      <c r="F25" s="55" t="e">
        <f>E25/G30</f>
        <v>#REF!</v>
      </c>
      <c r="G25" s="54" t="e">
        <f>+C25+E25</f>
        <v>#REF!</v>
      </c>
      <c r="M25" s="12"/>
    </row>
    <row r="26" spans="1:14" s="8" customFormat="1" ht="23.25" customHeight="1" x14ac:dyDescent="0.3">
      <c r="A26" s="90" t="s">
        <v>463</v>
      </c>
      <c r="B26" s="91"/>
      <c r="C26" s="54" t="e">
        <f>+N46+#REF!</f>
        <v>#REF!</v>
      </c>
      <c r="D26" s="55" t="e">
        <f t="shared" ref="D26:D29" si="0">C26/G31</f>
        <v>#REF!</v>
      </c>
      <c r="E26" s="54">
        <f>+N72+N77</f>
        <v>0</v>
      </c>
      <c r="F26" s="55" t="e">
        <f t="shared" ref="F26:F29" si="1">E26/G31</f>
        <v>#DIV/0!</v>
      </c>
      <c r="G26" s="54" t="e">
        <f>+C26+E26</f>
        <v>#REF!</v>
      </c>
      <c r="M26" s="12"/>
    </row>
    <row r="27" spans="1:14" s="8" customFormat="1" ht="23.25" customHeight="1" x14ac:dyDescent="0.3">
      <c r="A27" s="90" t="s">
        <v>427</v>
      </c>
      <c r="B27" s="91"/>
      <c r="C27" s="54" t="e">
        <f>+#REF!</f>
        <v>#REF!</v>
      </c>
      <c r="D27" s="55" t="e">
        <f t="shared" si="0"/>
        <v>#REF!</v>
      </c>
      <c r="E27" s="54">
        <f>+N82</f>
        <v>0</v>
      </c>
      <c r="F27" s="55" t="e">
        <f t="shared" si="1"/>
        <v>#DIV/0!</v>
      </c>
      <c r="G27" s="54" t="e">
        <f>+C27+E27</f>
        <v>#REF!</v>
      </c>
      <c r="M27" s="12"/>
    </row>
    <row r="28" spans="1:14" s="8" customFormat="1" ht="23.25" customHeight="1" x14ac:dyDescent="0.3">
      <c r="A28" s="90" t="s">
        <v>465</v>
      </c>
      <c r="B28" s="91"/>
      <c r="C28" s="54" t="e">
        <f>+N51</f>
        <v>#REF!</v>
      </c>
      <c r="D28" s="55" t="e">
        <f t="shared" si="0"/>
        <v>#REF!</v>
      </c>
      <c r="E28" s="54">
        <f>+N87</f>
        <v>0</v>
      </c>
      <c r="F28" s="55" t="e">
        <f t="shared" si="1"/>
        <v>#DIV/0!</v>
      </c>
      <c r="G28" s="54" t="e">
        <f>+C28+E28</f>
        <v>#REF!</v>
      </c>
      <c r="M28" s="12"/>
    </row>
    <row r="29" spans="1:14" s="8" customFormat="1" ht="23.25" customHeight="1" x14ac:dyDescent="0.3">
      <c r="A29" s="90" t="s">
        <v>467</v>
      </c>
      <c r="B29" s="91"/>
      <c r="C29" s="54">
        <f>+N56</f>
        <v>0</v>
      </c>
      <c r="D29" s="55" t="e">
        <f t="shared" si="0"/>
        <v>#DIV/0!</v>
      </c>
      <c r="E29" s="54">
        <f>+N92</f>
        <v>0</v>
      </c>
      <c r="F29" s="55" t="e">
        <f t="shared" si="1"/>
        <v>#DIV/0!</v>
      </c>
      <c r="G29" s="54">
        <f>+C29+E29</f>
        <v>0</v>
      </c>
      <c r="M29" s="12"/>
    </row>
    <row r="30" spans="1:14" s="8" customFormat="1" ht="23.25" customHeight="1" x14ac:dyDescent="0.3">
      <c r="A30" s="12"/>
      <c r="B30" s="14"/>
      <c r="C30" s="14"/>
      <c r="D30" s="12"/>
      <c r="F30" s="28" t="s">
        <v>439</v>
      </c>
      <c r="G30" s="56" t="e">
        <f>SUM(G25:G29)</f>
        <v>#REF!</v>
      </c>
      <c r="N30" s="12"/>
    </row>
    <row r="31" spans="1:14" s="8" customFormat="1" ht="23.25" customHeight="1" x14ac:dyDescent="0.3">
      <c r="A31" s="12"/>
      <c r="B31" s="14"/>
      <c r="C31" s="14"/>
      <c r="D31" s="12"/>
      <c r="N31" s="12"/>
    </row>
    <row r="32" spans="1:14" s="8" customFormat="1" ht="23.25" customHeight="1" x14ac:dyDescent="0.3">
      <c r="A32" s="100" t="s">
        <v>444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s="8" customFormat="1" ht="33" customHeight="1" x14ac:dyDescent="0.3">
      <c r="A33" s="101" t="s">
        <v>445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97" t="s">
        <v>447</v>
      </c>
      <c r="L33" s="98"/>
      <c r="M33" s="99"/>
      <c r="N33" s="15">
        <v>2</v>
      </c>
    </row>
    <row r="34" spans="1:14" s="8" customFormat="1" ht="23.25" customHeight="1" x14ac:dyDescent="0.3">
      <c r="A34" s="78" t="s">
        <v>440</v>
      </c>
      <c r="B34" s="80" t="s">
        <v>441</v>
      </c>
      <c r="C34" s="80"/>
      <c r="D34" s="80"/>
      <c r="E34" s="80"/>
      <c r="F34" s="80"/>
      <c r="G34" s="80"/>
      <c r="H34" s="78" t="s">
        <v>437</v>
      </c>
      <c r="I34" s="102" t="s">
        <v>471</v>
      </c>
      <c r="J34" s="102" t="s">
        <v>472</v>
      </c>
      <c r="K34" s="102" t="s">
        <v>458</v>
      </c>
      <c r="L34" s="102" t="s">
        <v>473</v>
      </c>
      <c r="M34" s="80" t="s">
        <v>461</v>
      </c>
      <c r="N34" s="109" t="s">
        <v>462</v>
      </c>
    </row>
    <row r="35" spans="1:14" s="8" customFormat="1" ht="37.5" customHeight="1" x14ac:dyDescent="0.3">
      <c r="A35" s="79"/>
      <c r="B35" s="79"/>
      <c r="C35" s="79"/>
      <c r="D35" s="79"/>
      <c r="E35" s="79"/>
      <c r="F35" s="79"/>
      <c r="G35" s="79"/>
      <c r="H35" s="79"/>
      <c r="I35" s="103"/>
      <c r="J35" s="103"/>
      <c r="K35" s="103"/>
      <c r="L35" s="103"/>
      <c r="M35" s="80"/>
      <c r="N35" s="79"/>
    </row>
    <row r="36" spans="1:14" s="8" customFormat="1" ht="23.25" customHeight="1" x14ac:dyDescent="0.3">
      <c r="A36" s="30" t="e">
        <f>VLOOKUP(B36,A!$A$6:$B$220,2,0)</f>
        <v>#N/A</v>
      </c>
      <c r="B36" s="69"/>
      <c r="C36" s="70"/>
      <c r="D36" s="70"/>
      <c r="E36" s="70"/>
      <c r="F36" s="70"/>
      <c r="G36" s="71"/>
      <c r="H36" s="39"/>
      <c r="I36" s="31" t="e">
        <f>VLOOKUP(B36,A!$A$6:$E$220,5,0)</f>
        <v>#N/A</v>
      </c>
      <c r="J36" s="17"/>
      <c r="K36" s="40"/>
      <c r="L36" s="39"/>
      <c r="M36" s="32" t="e">
        <f>IF(J36=0,(((I36/(K36*(60)))*L36)*H36),(((J36/(K36*(60)))*L36)*H36))</f>
        <v>#N/A</v>
      </c>
      <c r="N36" s="33">
        <f>_xlfn.IFNA(M36,0)</f>
        <v>0</v>
      </c>
    </row>
    <row r="37" spans="1:14" s="8" customFormat="1" ht="23.25" customHeight="1" x14ac:dyDescent="0.3">
      <c r="A37" s="18"/>
      <c r="B37" s="19"/>
      <c r="C37" s="19"/>
      <c r="D37" s="19"/>
      <c r="E37" s="19"/>
      <c r="F37" s="19"/>
      <c r="G37" s="19"/>
      <c r="H37" s="19"/>
      <c r="I37" s="20"/>
      <c r="J37" s="21"/>
      <c r="K37" s="22"/>
      <c r="L37" s="18"/>
      <c r="M37" s="25" t="s">
        <v>439</v>
      </c>
      <c r="N37" s="41">
        <f>SUM(N36:N36)</f>
        <v>0</v>
      </c>
    </row>
    <row r="38" spans="1:14" s="10" customFormat="1" ht="23.25" customHeight="1" x14ac:dyDescent="0.35">
      <c r="A38" s="108" t="s">
        <v>474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14" s="10" customFormat="1" ht="16.5" customHeight="1" x14ac:dyDescent="0.35">
      <c r="A39" s="78" t="s">
        <v>440</v>
      </c>
      <c r="B39" s="80" t="s">
        <v>441</v>
      </c>
      <c r="C39" s="80"/>
      <c r="D39" s="80"/>
      <c r="E39" s="80"/>
      <c r="F39" s="80"/>
      <c r="G39" s="80"/>
      <c r="H39" s="80"/>
      <c r="I39" s="78" t="s">
        <v>437</v>
      </c>
      <c r="J39" s="78" t="s">
        <v>438</v>
      </c>
      <c r="K39" s="102" t="s">
        <v>458</v>
      </c>
      <c r="L39" s="102" t="s">
        <v>473</v>
      </c>
      <c r="M39" s="80" t="s">
        <v>461</v>
      </c>
      <c r="N39" s="80" t="s">
        <v>462</v>
      </c>
    </row>
    <row r="40" spans="1:14" s="10" customFormat="1" ht="30.75" customHeight="1" x14ac:dyDescent="0.35">
      <c r="A40" s="78"/>
      <c r="B40" s="80"/>
      <c r="C40" s="80"/>
      <c r="D40" s="80"/>
      <c r="E40" s="80"/>
      <c r="F40" s="80"/>
      <c r="G40" s="80"/>
      <c r="H40" s="80"/>
      <c r="I40" s="78"/>
      <c r="J40" s="78"/>
      <c r="K40" s="103"/>
      <c r="L40" s="103"/>
      <c r="M40" s="80"/>
      <c r="N40" s="79"/>
    </row>
    <row r="41" spans="1:14" ht="23.25" customHeight="1" x14ac:dyDescent="0.35">
      <c r="A41" s="51"/>
      <c r="B41" s="107"/>
      <c r="C41" s="107"/>
      <c r="D41" s="107"/>
      <c r="E41" s="107"/>
      <c r="F41" s="107"/>
      <c r="G41" s="107"/>
      <c r="H41" s="107"/>
      <c r="I41" s="50"/>
      <c r="J41" s="24"/>
      <c r="K41" s="40"/>
      <c r="L41" s="43"/>
      <c r="M41" s="34" t="e">
        <f>((J41/(K41*60))*L41)*I41</f>
        <v>#DIV/0!</v>
      </c>
      <c r="N41" s="33">
        <f>IFERROR(M41,0)</f>
        <v>0</v>
      </c>
    </row>
    <row r="42" spans="1:14" ht="23.25" customHeight="1" x14ac:dyDescent="0.35">
      <c r="A42" s="77" t="s">
        <v>436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ht="23.25" customHeight="1" x14ac:dyDescent="0.35">
      <c r="A43" s="78" t="s">
        <v>440</v>
      </c>
      <c r="B43" s="80" t="s">
        <v>441</v>
      </c>
      <c r="C43" s="80"/>
      <c r="D43" s="80"/>
      <c r="E43" s="80"/>
      <c r="F43" s="80"/>
      <c r="G43" s="80"/>
      <c r="H43" s="102" t="s">
        <v>468</v>
      </c>
      <c r="I43" s="102"/>
      <c r="J43" s="102" t="s">
        <v>469</v>
      </c>
      <c r="K43" s="102" t="s">
        <v>460</v>
      </c>
      <c r="L43" s="104" t="s">
        <v>459</v>
      </c>
      <c r="M43" s="80" t="s">
        <v>461</v>
      </c>
      <c r="N43" s="80" t="s">
        <v>462</v>
      </c>
    </row>
    <row r="44" spans="1:14" ht="23.25" customHeight="1" x14ac:dyDescent="0.35">
      <c r="A44" s="79"/>
      <c r="B44" s="80"/>
      <c r="C44" s="80"/>
      <c r="D44" s="80"/>
      <c r="E44" s="80"/>
      <c r="F44" s="80"/>
      <c r="G44" s="80"/>
      <c r="H44" s="104"/>
      <c r="I44" s="104"/>
      <c r="J44" s="103"/>
      <c r="K44" s="103"/>
      <c r="L44" s="103"/>
      <c r="M44" s="80"/>
      <c r="N44" s="79"/>
    </row>
    <row r="45" spans="1:14" ht="23.25" customHeight="1" x14ac:dyDescent="0.35">
      <c r="A45" s="57"/>
      <c r="B45" s="118"/>
      <c r="C45" s="118"/>
      <c r="D45" s="118"/>
      <c r="E45" s="118"/>
      <c r="F45" s="118"/>
      <c r="G45" s="118"/>
      <c r="H45" s="119"/>
      <c r="I45" s="120"/>
      <c r="J45" s="58"/>
      <c r="K45" s="59"/>
      <c r="L45" s="59"/>
      <c r="M45" s="32" t="e">
        <f>(((J45)/(K45))*L45)</f>
        <v>#DIV/0!</v>
      </c>
      <c r="N45" s="33">
        <f t="shared" ref="N45" si="2">IFERROR(M45,0)</f>
        <v>0</v>
      </c>
    </row>
    <row r="46" spans="1:14" ht="23.25" customHeight="1" x14ac:dyDescent="0.35">
      <c r="A46" s="18"/>
      <c r="B46" s="19"/>
      <c r="C46" s="19"/>
      <c r="D46" s="19"/>
      <c r="E46" s="19"/>
      <c r="F46" s="19"/>
      <c r="G46" s="26"/>
      <c r="H46" s="27"/>
      <c r="I46" s="27"/>
      <c r="J46" s="18"/>
      <c r="K46" s="18"/>
      <c r="L46" s="18"/>
      <c r="M46" s="25" t="s">
        <v>439</v>
      </c>
      <c r="N46" s="41">
        <f>SUM(N45:N45)</f>
        <v>0</v>
      </c>
    </row>
    <row r="47" spans="1:14" ht="23.25" customHeight="1" x14ac:dyDescent="0.35">
      <c r="A47" s="77" t="s">
        <v>470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23.25" customHeight="1" x14ac:dyDescent="0.35">
      <c r="A48" s="78" t="s">
        <v>440</v>
      </c>
      <c r="B48" s="80" t="s">
        <v>441</v>
      </c>
      <c r="C48" s="80"/>
      <c r="D48" s="80"/>
      <c r="E48" s="80"/>
      <c r="F48" s="80"/>
      <c r="G48" s="80"/>
      <c r="H48" s="102" t="s">
        <v>480</v>
      </c>
      <c r="I48" s="102"/>
      <c r="J48" s="102" t="s">
        <v>469</v>
      </c>
      <c r="K48" s="102" t="s">
        <v>460</v>
      </c>
      <c r="L48" s="104" t="s">
        <v>459</v>
      </c>
      <c r="M48" s="80" t="s">
        <v>461</v>
      </c>
      <c r="N48" s="80" t="s">
        <v>462</v>
      </c>
    </row>
    <row r="49" spans="1:14" ht="23.25" customHeight="1" x14ac:dyDescent="0.35">
      <c r="A49" s="79"/>
      <c r="B49" s="79"/>
      <c r="C49" s="79"/>
      <c r="D49" s="79"/>
      <c r="E49" s="79"/>
      <c r="F49" s="79"/>
      <c r="G49" s="79"/>
      <c r="H49" s="103"/>
      <c r="I49" s="103"/>
      <c r="J49" s="103"/>
      <c r="K49" s="103"/>
      <c r="L49" s="103"/>
      <c r="M49" s="79"/>
      <c r="N49" s="79"/>
    </row>
    <row r="50" spans="1:14" ht="23.25" customHeight="1" x14ac:dyDescent="0.35">
      <c r="A50" s="49"/>
      <c r="B50" s="119"/>
      <c r="C50" s="131"/>
      <c r="D50" s="131"/>
      <c r="E50" s="131"/>
      <c r="F50" s="131"/>
      <c r="G50" s="120"/>
      <c r="H50" s="92"/>
      <c r="I50" s="93"/>
      <c r="J50" s="48"/>
      <c r="K50" s="47"/>
      <c r="L50" s="46"/>
      <c r="M50" s="32" t="e">
        <f>(((J50)/(K50))*L50)</f>
        <v>#DIV/0!</v>
      </c>
      <c r="N50" s="33">
        <f t="shared" ref="N50" si="3">IFERROR(M50,0)</f>
        <v>0</v>
      </c>
    </row>
    <row r="51" spans="1:14" ht="23.25" customHeigh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5" t="s">
        <v>439</v>
      </c>
      <c r="N51" s="41" t="e">
        <f>SUM(#REF!)</f>
        <v>#REF!</v>
      </c>
    </row>
    <row r="52" spans="1:14" x14ac:dyDescent="0.35">
      <c r="A52" s="77" t="s">
        <v>476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x14ac:dyDescent="0.35">
      <c r="A53" s="78" t="s">
        <v>440</v>
      </c>
      <c r="B53" s="80" t="s">
        <v>435</v>
      </c>
      <c r="C53" s="80"/>
      <c r="D53" s="80"/>
      <c r="E53" s="80"/>
      <c r="F53" s="80"/>
      <c r="G53" s="80"/>
      <c r="H53" s="80"/>
      <c r="I53" s="80"/>
      <c r="J53" s="80"/>
      <c r="K53" s="80"/>
      <c r="L53" s="102" t="s">
        <v>437</v>
      </c>
      <c r="M53" s="104" t="s">
        <v>438</v>
      </c>
      <c r="N53" s="80" t="s">
        <v>462</v>
      </c>
    </row>
    <row r="54" spans="1:14" x14ac:dyDescent="0.3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3"/>
      <c r="M54" s="103"/>
      <c r="N54" s="79"/>
    </row>
    <row r="55" spans="1:14" ht="31.5" customHeight="1" x14ac:dyDescent="0.35">
      <c r="A55" s="16"/>
      <c r="B55" s="84"/>
      <c r="C55" s="85"/>
      <c r="D55" s="85"/>
      <c r="E55" s="85"/>
      <c r="F55" s="85"/>
      <c r="G55" s="85"/>
      <c r="H55" s="85"/>
      <c r="I55" s="85"/>
      <c r="J55" s="85"/>
      <c r="K55" s="86"/>
      <c r="L55" s="44"/>
      <c r="M55" s="17"/>
      <c r="N55" s="32">
        <f>+L55*M55</f>
        <v>0</v>
      </c>
    </row>
    <row r="56" spans="1:14" ht="23.25" customHeigh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25" t="s">
        <v>439</v>
      </c>
      <c r="N56" s="41">
        <f>SUM(N55:N55)</f>
        <v>0</v>
      </c>
    </row>
    <row r="57" spans="1:14" s="8" customFormat="1" ht="23.25" customHeight="1" x14ac:dyDescent="0.3">
      <c r="A57" s="132" t="s">
        <v>457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s="8" customFormat="1" ht="23.25" customHeight="1" x14ac:dyDescent="0.3">
      <c r="A58" s="133" t="s">
        <v>445</v>
      </c>
      <c r="B58" s="133"/>
      <c r="C58" s="133"/>
      <c r="D58" s="133"/>
      <c r="E58" s="133"/>
      <c r="F58" s="133"/>
      <c r="G58" s="133"/>
      <c r="H58" s="133"/>
      <c r="I58" s="133"/>
      <c r="J58" s="133"/>
      <c r="K58" s="87" t="s">
        <v>447</v>
      </c>
      <c r="L58" s="88"/>
      <c r="M58" s="89"/>
      <c r="N58" s="15">
        <v>2</v>
      </c>
    </row>
    <row r="59" spans="1:14" s="8" customFormat="1" ht="23.25" customHeight="1" x14ac:dyDescent="0.3">
      <c r="A59" s="60" t="s">
        <v>440</v>
      </c>
      <c r="B59" s="62" t="s">
        <v>441</v>
      </c>
      <c r="C59" s="62"/>
      <c r="D59" s="62"/>
      <c r="E59" s="62"/>
      <c r="F59" s="62"/>
      <c r="G59" s="62"/>
      <c r="H59" s="60" t="s">
        <v>437</v>
      </c>
      <c r="I59" s="63" t="s">
        <v>471</v>
      </c>
      <c r="J59" s="63" t="s">
        <v>472</v>
      </c>
      <c r="K59" s="63" t="s">
        <v>458</v>
      </c>
      <c r="L59" s="63" t="s">
        <v>473</v>
      </c>
      <c r="M59" s="62" t="s">
        <v>461</v>
      </c>
      <c r="N59" s="96" t="s">
        <v>462</v>
      </c>
    </row>
    <row r="60" spans="1:14" s="8" customFormat="1" ht="23.25" customHeight="1" x14ac:dyDescent="0.3">
      <c r="A60" s="61"/>
      <c r="B60" s="61"/>
      <c r="C60" s="61"/>
      <c r="D60" s="61"/>
      <c r="E60" s="61"/>
      <c r="F60" s="61"/>
      <c r="G60" s="61"/>
      <c r="H60" s="61"/>
      <c r="I60" s="64"/>
      <c r="J60" s="64"/>
      <c r="K60" s="64"/>
      <c r="L60" s="64"/>
      <c r="M60" s="62"/>
      <c r="N60" s="61"/>
    </row>
    <row r="61" spans="1:14" s="8" customFormat="1" ht="23.25" customHeight="1" x14ac:dyDescent="0.3">
      <c r="A61" s="30" t="e">
        <f>VLOOKUP(B61,A!$A$6:$B$220,2,0)</f>
        <v>#N/A</v>
      </c>
      <c r="B61" s="81"/>
      <c r="C61" s="82"/>
      <c r="D61" s="82"/>
      <c r="E61" s="82"/>
      <c r="F61" s="82"/>
      <c r="G61" s="83"/>
      <c r="H61" s="39"/>
      <c r="I61" s="31" t="e">
        <f>VLOOKUP(B61,A!$A$6:$E$220,5,0)</f>
        <v>#N/A</v>
      </c>
      <c r="J61" s="17"/>
      <c r="K61" s="40"/>
      <c r="L61" s="39"/>
      <c r="M61" s="32" t="e">
        <f>IF(J61=0,(((I61/(K61*(60)))*L61)*H61),(((J61/(K61*(60)))*L61)*H61))</f>
        <v>#N/A</v>
      </c>
      <c r="N61" s="33">
        <f>_xlfn.IFNA(M61,0)</f>
        <v>0</v>
      </c>
    </row>
    <row r="62" spans="1:14" s="8" customFormat="1" ht="23.25" customHeight="1" x14ac:dyDescent="0.3">
      <c r="A62" s="18"/>
      <c r="B62" s="19"/>
      <c r="C62" s="19"/>
      <c r="D62" s="19"/>
      <c r="E62" s="19"/>
      <c r="F62" s="19"/>
      <c r="G62" s="19"/>
      <c r="H62" s="19"/>
      <c r="I62" s="20"/>
      <c r="J62" s="21"/>
      <c r="K62" s="22"/>
      <c r="L62" s="18"/>
      <c r="M62" s="29" t="s">
        <v>439</v>
      </c>
      <c r="N62" s="45">
        <f>SUM(N61:N61)</f>
        <v>0</v>
      </c>
    </row>
    <row r="63" spans="1:14" s="10" customFormat="1" ht="23.25" customHeight="1" x14ac:dyDescent="0.35">
      <c r="A63" s="76" t="s">
        <v>446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10" customFormat="1" ht="23.25" customHeight="1" x14ac:dyDescent="0.35">
      <c r="A64" s="60" t="s">
        <v>440</v>
      </c>
      <c r="B64" s="62" t="s">
        <v>441</v>
      </c>
      <c r="C64" s="62"/>
      <c r="D64" s="62"/>
      <c r="E64" s="62"/>
      <c r="F64" s="62"/>
      <c r="G64" s="62"/>
      <c r="H64" s="62"/>
      <c r="I64" s="60" t="s">
        <v>437</v>
      </c>
      <c r="J64" s="60" t="s">
        <v>438</v>
      </c>
      <c r="K64" s="63" t="s">
        <v>458</v>
      </c>
      <c r="L64" s="63" t="s">
        <v>473</v>
      </c>
      <c r="M64" s="62" t="s">
        <v>461</v>
      </c>
      <c r="N64" s="62" t="s">
        <v>462</v>
      </c>
    </row>
    <row r="65" spans="1:14" s="10" customFormat="1" ht="23.25" customHeight="1" x14ac:dyDescent="0.35">
      <c r="A65" s="60"/>
      <c r="B65" s="62"/>
      <c r="C65" s="62"/>
      <c r="D65" s="62"/>
      <c r="E65" s="62"/>
      <c r="F65" s="62"/>
      <c r="G65" s="62"/>
      <c r="H65" s="62"/>
      <c r="I65" s="60"/>
      <c r="J65" s="60"/>
      <c r="K65" s="64"/>
      <c r="L65" s="64"/>
      <c r="M65" s="62"/>
      <c r="N65" s="61"/>
    </row>
    <row r="66" spans="1:14" ht="23.25" customHeight="1" x14ac:dyDescent="0.35">
      <c r="A66" s="23"/>
      <c r="B66" s="65"/>
      <c r="C66" s="66"/>
      <c r="D66" s="66"/>
      <c r="E66" s="66"/>
      <c r="F66" s="66"/>
      <c r="G66" s="66"/>
      <c r="H66" s="67"/>
      <c r="I66" s="42"/>
      <c r="J66" s="24"/>
      <c r="K66" s="40"/>
      <c r="L66" s="43"/>
      <c r="M66" s="34" t="e">
        <f>((J66/(K66*60))*L66)*I66</f>
        <v>#DIV/0!</v>
      </c>
      <c r="N66" s="33">
        <f>IFERROR(M66,0)</f>
        <v>0</v>
      </c>
    </row>
    <row r="67" spans="1:14" ht="23.25" customHeight="1" x14ac:dyDescent="0.35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6"/>
      <c r="L67" s="18"/>
      <c r="M67" s="29" t="s">
        <v>439</v>
      </c>
      <c r="N67" s="45">
        <f>SUM(N66:N66)</f>
        <v>0</v>
      </c>
    </row>
    <row r="68" spans="1:14" ht="23.25" customHeight="1" x14ac:dyDescent="0.35">
      <c r="A68" s="68" t="s">
        <v>436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ht="23.25" customHeight="1" x14ac:dyDescent="0.35">
      <c r="A69" s="60" t="s">
        <v>440</v>
      </c>
      <c r="B69" s="62" t="s">
        <v>441</v>
      </c>
      <c r="C69" s="62"/>
      <c r="D69" s="62"/>
      <c r="E69" s="62"/>
      <c r="F69" s="62"/>
      <c r="G69" s="62"/>
      <c r="H69" s="63" t="s">
        <v>468</v>
      </c>
      <c r="I69" s="63"/>
      <c r="J69" s="63" t="s">
        <v>469</v>
      </c>
      <c r="K69" s="63" t="s">
        <v>460</v>
      </c>
      <c r="L69" s="72" t="s">
        <v>459</v>
      </c>
      <c r="M69" s="62" t="s">
        <v>461</v>
      </c>
      <c r="N69" s="62" t="s">
        <v>462</v>
      </c>
    </row>
    <row r="70" spans="1:14" ht="23.25" customHeight="1" x14ac:dyDescent="0.35">
      <c r="A70" s="61"/>
      <c r="B70" s="61"/>
      <c r="C70" s="61"/>
      <c r="D70" s="61"/>
      <c r="E70" s="61"/>
      <c r="F70" s="61"/>
      <c r="G70" s="61"/>
      <c r="H70" s="64"/>
      <c r="I70" s="64"/>
      <c r="J70" s="64"/>
      <c r="K70" s="64"/>
      <c r="L70" s="64"/>
      <c r="M70" s="62"/>
      <c r="N70" s="61"/>
    </row>
    <row r="71" spans="1:14" ht="23.25" customHeight="1" x14ac:dyDescent="0.35">
      <c r="A71" s="16"/>
      <c r="B71" s="69"/>
      <c r="C71" s="70"/>
      <c r="D71" s="70"/>
      <c r="E71" s="70"/>
      <c r="F71" s="70"/>
      <c r="G71" s="71"/>
      <c r="H71" s="114"/>
      <c r="I71" s="115"/>
      <c r="J71" s="17"/>
      <c r="K71" s="40"/>
      <c r="L71" s="40"/>
      <c r="M71" s="32" t="e">
        <f>(((J71)/(K71))*L71)</f>
        <v>#DIV/0!</v>
      </c>
      <c r="N71" s="33">
        <f t="shared" ref="N71" si="4">IFERROR(M71,0)</f>
        <v>0</v>
      </c>
    </row>
    <row r="72" spans="1:14" ht="23.25" customHeight="1" x14ac:dyDescent="0.35">
      <c r="A72" s="18"/>
      <c r="B72" s="19"/>
      <c r="C72" s="19"/>
      <c r="D72" s="19"/>
      <c r="E72" s="19"/>
      <c r="F72" s="19"/>
      <c r="G72" s="26"/>
      <c r="H72" s="27"/>
      <c r="I72" s="27"/>
      <c r="J72" s="18"/>
      <c r="K72" s="18"/>
      <c r="L72" s="18"/>
      <c r="M72" s="29" t="s">
        <v>439</v>
      </c>
      <c r="N72" s="45">
        <f>SUM(N71:N71)</f>
        <v>0</v>
      </c>
    </row>
    <row r="73" spans="1:14" ht="23.25" customHeight="1" x14ac:dyDescent="0.35">
      <c r="A73" s="68" t="s">
        <v>470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ht="23.25" customHeight="1" x14ac:dyDescent="0.35">
      <c r="A74" s="60" t="s">
        <v>440</v>
      </c>
      <c r="B74" s="62" t="s">
        <v>441</v>
      </c>
      <c r="C74" s="62"/>
      <c r="D74" s="62"/>
      <c r="E74" s="62"/>
      <c r="F74" s="62"/>
      <c r="G74" s="62"/>
      <c r="H74" s="63" t="s">
        <v>468</v>
      </c>
      <c r="I74" s="63"/>
      <c r="J74" s="63" t="s">
        <v>469</v>
      </c>
      <c r="K74" s="63" t="s">
        <v>460</v>
      </c>
      <c r="L74" s="72" t="s">
        <v>459</v>
      </c>
      <c r="M74" s="62" t="s">
        <v>461</v>
      </c>
      <c r="N74" s="62" t="s">
        <v>462</v>
      </c>
    </row>
    <row r="75" spans="1:14" ht="23.25" customHeight="1" x14ac:dyDescent="0.35">
      <c r="A75" s="61"/>
      <c r="B75" s="61"/>
      <c r="C75" s="61"/>
      <c r="D75" s="61"/>
      <c r="E75" s="61"/>
      <c r="F75" s="61"/>
      <c r="G75" s="61"/>
      <c r="H75" s="64"/>
      <c r="I75" s="64"/>
      <c r="J75" s="64"/>
      <c r="K75" s="64"/>
      <c r="L75" s="64"/>
      <c r="M75" s="61"/>
      <c r="N75" s="61"/>
    </row>
    <row r="76" spans="1:14" ht="23.25" customHeight="1" x14ac:dyDescent="0.35">
      <c r="A76" s="16"/>
      <c r="B76" s="69"/>
      <c r="C76" s="70"/>
      <c r="D76" s="70"/>
      <c r="E76" s="70"/>
      <c r="F76" s="70"/>
      <c r="G76" s="71"/>
      <c r="H76" s="69"/>
      <c r="I76" s="71"/>
      <c r="J76" s="17"/>
      <c r="K76" s="44"/>
      <c r="L76" s="44"/>
      <c r="M76" s="32" t="e">
        <f t="shared" ref="M76" si="5">(((J76)/(K76))*L76)</f>
        <v>#DIV/0!</v>
      </c>
      <c r="N76" s="33">
        <f t="shared" ref="N76" si="6">IFERROR(M76,0)</f>
        <v>0</v>
      </c>
    </row>
    <row r="77" spans="1:14" ht="23.25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9" t="s">
        <v>439</v>
      </c>
      <c r="N77" s="45">
        <f>SUM(N76:N76)</f>
        <v>0</v>
      </c>
    </row>
    <row r="78" spans="1:14" ht="23.25" customHeight="1" x14ac:dyDescent="0.35">
      <c r="A78" s="68" t="s">
        <v>427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ht="23.25" customHeight="1" x14ac:dyDescent="0.35">
      <c r="A79" s="60" t="s">
        <v>440</v>
      </c>
      <c r="B79" s="62" t="s">
        <v>435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72" t="s">
        <v>438</v>
      </c>
      <c r="N79" s="62" t="s">
        <v>462</v>
      </c>
    </row>
    <row r="80" spans="1:14" ht="23.25" customHeight="1" x14ac:dyDescent="0.3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4"/>
      <c r="N80" s="61"/>
    </row>
    <row r="81" spans="1:14" ht="23.25" customHeight="1" x14ac:dyDescent="0.35">
      <c r="A81" s="16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1"/>
      <c r="M81" s="17"/>
      <c r="N81" s="32">
        <f>+M81</f>
        <v>0</v>
      </c>
    </row>
    <row r="82" spans="1:14" ht="23.25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29" t="s">
        <v>439</v>
      </c>
      <c r="N82" s="45">
        <f>SUM(N81:N81)</f>
        <v>0</v>
      </c>
    </row>
    <row r="83" spans="1:14" x14ac:dyDescent="0.35">
      <c r="A83" s="68" t="s">
        <v>465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1:14" x14ac:dyDescent="0.35">
      <c r="A84" s="60" t="s">
        <v>440</v>
      </c>
      <c r="B84" s="62" t="s">
        <v>435</v>
      </c>
      <c r="C84" s="62"/>
      <c r="D84" s="62"/>
      <c r="E84" s="62"/>
      <c r="F84" s="62"/>
      <c r="G84" s="62"/>
      <c r="H84" s="62"/>
      <c r="I84" s="62"/>
      <c r="J84" s="62"/>
      <c r="K84" s="62"/>
      <c r="L84" s="63" t="s">
        <v>437</v>
      </c>
      <c r="M84" s="72" t="s">
        <v>438</v>
      </c>
      <c r="N84" s="62" t="s">
        <v>462</v>
      </c>
    </row>
    <row r="85" spans="1:14" x14ac:dyDescent="0.3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4"/>
      <c r="M85" s="64"/>
      <c r="N85" s="61"/>
    </row>
    <row r="86" spans="1:14" ht="23.25" customHeight="1" x14ac:dyDescent="0.35">
      <c r="A86" s="16"/>
      <c r="B86" s="69"/>
      <c r="C86" s="70"/>
      <c r="D86" s="70"/>
      <c r="E86" s="70"/>
      <c r="F86" s="70"/>
      <c r="G86" s="70"/>
      <c r="H86" s="70"/>
      <c r="I86" s="70"/>
      <c r="J86" s="70"/>
      <c r="K86" s="71"/>
      <c r="L86" s="44"/>
      <c r="M86" s="17"/>
      <c r="N86" s="32">
        <f>+L86*M86</f>
        <v>0</v>
      </c>
    </row>
    <row r="87" spans="1:14" ht="23.25" customHeigh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9" t="s">
        <v>439</v>
      </c>
      <c r="N87" s="45">
        <f>SUM(N86:N86)</f>
        <v>0</v>
      </c>
    </row>
    <row r="88" spans="1:14" x14ac:dyDescent="0.35">
      <c r="A88" s="68" t="s">
        <v>475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4" x14ac:dyDescent="0.35">
      <c r="A89" s="60" t="s">
        <v>440</v>
      </c>
      <c r="B89" s="62" t="s">
        <v>435</v>
      </c>
      <c r="C89" s="62"/>
      <c r="D89" s="62"/>
      <c r="E89" s="62"/>
      <c r="F89" s="62"/>
      <c r="G89" s="62"/>
      <c r="H89" s="62"/>
      <c r="I89" s="62"/>
      <c r="J89" s="62"/>
      <c r="K89" s="62"/>
      <c r="L89" s="63" t="s">
        <v>437</v>
      </c>
      <c r="M89" s="72" t="s">
        <v>438</v>
      </c>
      <c r="N89" s="62" t="s">
        <v>462</v>
      </c>
    </row>
    <row r="90" spans="1:14" x14ac:dyDescent="0.3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4"/>
      <c r="M90" s="64"/>
      <c r="N90" s="61"/>
    </row>
    <row r="91" spans="1:14" ht="23.25" customHeight="1" x14ac:dyDescent="0.35">
      <c r="A91" s="16"/>
      <c r="B91" s="73"/>
      <c r="C91" s="74"/>
      <c r="D91" s="74"/>
      <c r="E91" s="74"/>
      <c r="F91" s="74"/>
      <c r="G91" s="74"/>
      <c r="H91" s="74"/>
      <c r="I91" s="74"/>
      <c r="J91" s="74"/>
      <c r="K91" s="75"/>
      <c r="L91" s="44"/>
      <c r="M91" s="17"/>
      <c r="N91" s="32">
        <f>+L91*M91</f>
        <v>0</v>
      </c>
    </row>
    <row r="92" spans="1:14" ht="23.2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9" t="s">
        <v>439</v>
      </c>
      <c r="N92" s="45">
        <f>SUM(N91:N91)</f>
        <v>0</v>
      </c>
    </row>
  </sheetData>
  <mergeCells count="153">
    <mergeCell ref="A6:N6"/>
    <mergeCell ref="A7:C7"/>
    <mergeCell ref="D7:N7"/>
    <mergeCell ref="A8:C8"/>
    <mergeCell ref="D8:N8"/>
    <mergeCell ref="D9:N9"/>
    <mergeCell ref="A10:C10"/>
    <mergeCell ref="A11:C11"/>
    <mergeCell ref="D11:N11"/>
    <mergeCell ref="A12:C12"/>
    <mergeCell ref="D12:N12"/>
    <mergeCell ref="A13:C13"/>
    <mergeCell ref="D13:N13"/>
    <mergeCell ref="A14:C14"/>
    <mergeCell ref="D14:N14"/>
    <mergeCell ref="A15:C15"/>
    <mergeCell ref="D15:N15"/>
    <mergeCell ref="D20:N20"/>
    <mergeCell ref="A19:C19"/>
    <mergeCell ref="A16:C16"/>
    <mergeCell ref="A17:C17"/>
    <mergeCell ref="A18:C18"/>
    <mergeCell ref="D10:N10"/>
    <mergeCell ref="D16:N16"/>
    <mergeCell ref="K43:K44"/>
    <mergeCell ref="B39:H40"/>
    <mergeCell ref="B41:H41"/>
    <mergeCell ref="A42:N42"/>
    <mergeCell ref="A43:A44"/>
    <mergeCell ref="L34:L35"/>
    <mergeCell ref="M34:M35"/>
    <mergeCell ref="A38:N38"/>
    <mergeCell ref="L39:L40"/>
    <mergeCell ref="M39:M40"/>
    <mergeCell ref="N34:N35"/>
    <mergeCell ref="D17:N17"/>
    <mergeCell ref="D18:N18"/>
    <mergeCell ref="D19:N19"/>
    <mergeCell ref="D21:N21"/>
    <mergeCell ref="C23:D23"/>
    <mergeCell ref="E23:F23"/>
    <mergeCell ref="A25:B25"/>
    <mergeCell ref="B43:G44"/>
    <mergeCell ref="H43:I44"/>
    <mergeCell ref="L43:L44"/>
    <mergeCell ref="M43:M44"/>
    <mergeCell ref="A21:C21"/>
    <mergeCell ref="A59:A60"/>
    <mergeCell ref="N59:N60"/>
    <mergeCell ref="A47:N47"/>
    <mergeCell ref="K33:M33"/>
    <mergeCell ref="A32:N32"/>
    <mergeCell ref="A33:J33"/>
    <mergeCell ref="A34:A35"/>
    <mergeCell ref="K34:K35"/>
    <mergeCell ref="J34:J35"/>
    <mergeCell ref="I34:I35"/>
    <mergeCell ref="M48:M49"/>
    <mergeCell ref="N48:N49"/>
    <mergeCell ref="H48:I49"/>
    <mergeCell ref="J48:J49"/>
    <mergeCell ref="K48:K49"/>
    <mergeCell ref="L48:L49"/>
    <mergeCell ref="N39:N40"/>
    <mergeCell ref="A39:A40"/>
    <mergeCell ref="J39:J40"/>
    <mergeCell ref="K39:K40"/>
    <mergeCell ref="J43:J44"/>
    <mergeCell ref="L53:L54"/>
    <mergeCell ref="M53:M54"/>
    <mergeCell ref="A52:N52"/>
    <mergeCell ref="A53:A54"/>
    <mergeCell ref="B53:K54"/>
    <mergeCell ref="B61:G61"/>
    <mergeCell ref="B55:K55"/>
    <mergeCell ref="K58:M58"/>
    <mergeCell ref="A26:B26"/>
    <mergeCell ref="A27:B27"/>
    <mergeCell ref="A28:B28"/>
    <mergeCell ref="A29:B29"/>
    <mergeCell ref="A48:A49"/>
    <mergeCell ref="H50:I50"/>
    <mergeCell ref="I39:I40"/>
    <mergeCell ref="B34:G35"/>
    <mergeCell ref="H34:H35"/>
    <mergeCell ref="B36:G36"/>
    <mergeCell ref="N53:N54"/>
    <mergeCell ref="B45:G45"/>
    <mergeCell ref="N43:N44"/>
    <mergeCell ref="H45:I45"/>
    <mergeCell ref="B48:G49"/>
    <mergeCell ref="B50:G50"/>
    <mergeCell ref="A57:N57"/>
    <mergeCell ref="A58:J58"/>
    <mergeCell ref="A88:N88"/>
    <mergeCell ref="A89:A90"/>
    <mergeCell ref="B89:K90"/>
    <mergeCell ref="L89:L90"/>
    <mergeCell ref="M89:M90"/>
    <mergeCell ref="N89:N90"/>
    <mergeCell ref="B91:K91"/>
    <mergeCell ref="A68:N68"/>
    <mergeCell ref="A69:A70"/>
    <mergeCell ref="H69:I70"/>
    <mergeCell ref="J69:J70"/>
    <mergeCell ref="K69:K70"/>
    <mergeCell ref="L69:L70"/>
    <mergeCell ref="M69:M70"/>
    <mergeCell ref="N69:N70"/>
    <mergeCell ref="H71:I71"/>
    <mergeCell ref="A73:N73"/>
    <mergeCell ref="A74:A75"/>
    <mergeCell ref="H74:I75"/>
    <mergeCell ref="J74:J75"/>
    <mergeCell ref="K74:K75"/>
    <mergeCell ref="L74:L75"/>
    <mergeCell ref="M74:M75"/>
    <mergeCell ref="N74:N75"/>
    <mergeCell ref="B81:L81"/>
    <mergeCell ref="B79:L80"/>
    <mergeCell ref="M79:M80"/>
    <mergeCell ref="N79:N80"/>
    <mergeCell ref="B86:K86"/>
    <mergeCell ref="A83:N83"/>
    <mergeCell ref="A84:A85"/>
    <mergeCell ref="B84:K85"/>
    <mergeCell ref="L84:L85"/>
    <mergeCell ref="M84:M85"/>
    <mergeCell ref="N84:N85"/>
    <mergeCell ref="A79:A80"/>
    <mergeCell ref="B59:G60"/>
    <mergeCell ref="H59:H60"/>
    <mergeCell ref="I59:I60"/>
    <mergeCell ref="J59:J60"/>
    <mergeCell ref="K59:K60"/>
    <mergeCell ref="L59:L60"/>
    <mergeCell ref="M59:M60"/>
    <mergeCell ref="B66:H66"/>
    <mergeCell ref="A78:N78"/>
    <mergeCell ref="A64:A65"/>
    <mergeCell ref="B64:H65"/>
    <mergeCell ref="I64:I65"/>
    <mergeCell ref="J64:J65"/>
    <mergeCell ref="K64:K65"/>
    <mergeCell ref="A63:N63"/>
    <mergeCell ref="L64:L65"/>
    <mergeCell ref="M64:M65"/>
    <mergeCell ref="H76:I76"/>
    <mergeCell ref="B74:G75"/>
    <mergeCell ref="B76:G76"/>
    <mergeCell ref="N64:N65"/>
    <mergeCell ref="B69:G70"/>
    <mergeCell ref="B71:G7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A!$B$2:$B$3</xm:f>
          </x14:formula1>
          <xm:sqref>N33 N58</xm:sqref>
        </x14:dataValidation>
        <x14:dataValidation type="list" allowBlank="1" showInputMessage="1" showErrorMessage="1">
          <x14:formula1>
            <xm:f>A!$A$6:$A$220</xm:f>
          </x14:formula1>
          <xm:sqref>B36:B37 B61:B62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Anexo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Gerardo Roman Hidalgo</dc:creator>
  <cp:lastModifiedBy>123</cp:lastModifiedBy>
  <dcterms:created xsi:type="dcterms:W3CDTF">2021-06-30T14:44:44Z</dcterms:created>
  <dcterms:modified xsi:type="dcterms:W3CDTF">2023-05-26T23:15:53Z</dcterms:modified>
</cp:coreProperties>
</file>