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Lilia Rodríguez\Oficinas Centrales SENASICA-IICA\Indicadores\MIR\2022\2022\4to. trimestre\CCP\"/>
    </mc:Choice>
  </mc:AlternateContent>
  <bookViews>
    <workbookView xWindow="0" yWindow="0" windowWidth="28800" windowHeight="12990"/>
  </bookViews>
  <sheets>
    <sheet name="BASE" sheetId="1" r:id="rId1"/>
  </sheets>
  <externalReferences>
    <externalReference r:id="rId2"/>
    <externalReference r:id="rId3"/>
    <externalReference r:id="rId4"/>
  </externalReferences>
  <definedNames>
    <definedName name="_19_S">BASE!#REF!</definedName>
    <definedName name="_19S">BASE!#REF!</definedName>
    <definedName name="Candy">'[1]Lista Caninos'!$D$16</definedName>
    <definedName name="Dasha">'[1]Lista Caninos'!$D$68</definedName>
    <definedName name="DicinueveS" localSheetId="0">BASE!$E$16</definedName>
    <definedName name="Diecinueve_S">BASE!#REF!</definedName>
    <definedName name="Diecinueve_SS">BASE!#REF!</definedName>
    <definedName name="DiecinueveS">BASE!$E$16</definedName>
    <definedName name="Diesinueve_S">BASE!#REF!</definedName>
    <definedName name="Eco">'[1]Lista Caninos'!$D$21</definedName>
    <definedName name="Ekxes">BASE!$E$56</definedName>
    <definedName name="Elmer">'[1]Lista Caninos'!$D$71</definedName>
    <definedName name="Enero">#REF!</definedName>
    <definedName name="Enoc">BASE!$E$94</definedName>
    <definedName name="Enya">BASE!$E$50</definedName>
    <definedName name="Espartaco">'[1]Lista Caninos'!$D$84</definedName>
    <definedName name="Etna">'[1]Lista Caninos'!$D$6</definedName>
    <definedName name="Euro">'[1]Lista Caninos'!$D$15</definedName>
    <definedName name="Exces">BASE!$D$5</definedName>
    <definedName name="Falco">BASE!$E$45</definedName>
    <definedName name="FOTOUCAN">INDIRECT([2]TD!$BN$3)</definedName>
    <definedName name="Galo">'[1]Lista Caninos'!$D$58</definedName>
    <definedName name="Gela">BASE!$E$5</definedName>
    <definedName name="Goya">'[1]Lista Caninos'!$D$18</definedName>
    <definedName name="Halice">'[1]Lista Caninos'!$D$53</definedName>
    <definedName name="Halú">BASE!$E$69</definedName>
    <definedName name="Handy">BASE!$E$46</definedName>
    <definedName name="Helen">BASE!$E$44</definedName>
    <definedName name="Iby">BASE!$E$12</definedName>
    <definedName name="Ikka">BASE!$E$95</definedName>
    <definedName name="Iky">BASE!$E$53</definedName>
    <definedName name="Ilan">BASE!$E$89</definedName>
    <definedName name="Inka">BASE!$E$6</definedName>
    <definedName name="Irocko">'[1]Lista Caninos'!$D$83</definedName>
    <definedName name="Iroko">BASE!$E$80</definedName>
    <definedName name="Ishana">'[1]Lista Caninos'!$D$27</definedName>
    <definedName name="Ixe">BASE!$E$14</definedName>
    <definedName name="Ixtle">BASE!$E$70</definedName>
    <definedName name="Jacko">BASE!$D$21</definedName>
    <definedName name="Jackson">BASE!$E$36</definedName>
    <definedName name="Jako">BASE!$E$17</definedName>
    <definedName name="Janis">BASE!$D$23</definedName>
    <definedName name="Jannis">BASE!$E$3</definedName>
    <definedName name="Jason">BASE!$E$35</definedName>
    <definedName name="Jasper">BASE!$E$47</definedName>
    <definedName name="Jessie">BASE!$E$59</definedName>
    <definedName name="Jimador">BASE!$E$87</definedName>
    <definedName name="Jordan">'[1]Lista Caninos'!$D$22</definedName>
    <definedName name="Joy">BASE!$E$83</definedName>
    <definedName name="Juma">BASE!$E$60</definedName>
    <definedName name="Kairo">'[1]Lista Caninos'!$D$85</definedName>
    <definedName name="Kala">BASE!$E$78</definedName>
    <definedName name="Kaly">BASE!$E$61</definedName>
    <definedName name="Kimberly">BASE!$E$18</definedName>
    <definedName name="Kora">BASE!$E$62</definedName>
    <definedName name="Krebs">BASE!$E$71</definedName>
    <definedName name="Kroqueta">BASE!$E$75</definedName>
    <definedName name="Lady">BASE!$E$84</definedName>
    <definedName name="Larry">BASE!$E$91</definedName>
    <definedName name="Laska">BASE!$D$41</definedName>
    <definedName name="Láska">BASE!$E$81</definedName>
    <definedName name="Leica">BASE!$E$79</definedName>
    <definedName name="Leono">BASE!$E$40</definedName>
    <definedName name="Linda">BASE!$E$42</definedName>
    <definedName name="Luthor">BASE!$E$43</definedName>
    <definedName name="Mamut">BASE!$E$19</definedName>
    <definedName name="Marley">BASE!$E$63</definedName>
    <definedName name="Masaru">BASE!$E$9</definedName>
    <definedName name="Miztli">BASE!$E$88</definedName>
    <definedName name="Moka">BASE!$E$92</definedName>
    <definedName name="Munrra" localSheetId="0">BASE!#REF!</definedName>
    <definedName name="Nala">'[1]Lista Caninos'!$D$72</definedName>
    <definedName name="Ohana">BASE!$E$10</definedName>
    <definedName name="OISA">'[3]NOMBRES DE OISA''s'!$A$1:$A$61</definedName>
    <definedName name="Onix">BASE!$E$20</definedName>
    <definedName name="Onza">BASE!$E$21</definedName>
    <definedName name="Orca">BASE!$E$64</definedName>
    <definedName name="Orion">BASE!$E$22</definedName>
    <definedName name="Ottawa">'[1]Lista Caninos'!$D$23</definedName>
    <definedName name="Oxi">'[1]Lista Caninos'!$D$41</definedName>
    <definedName name="Pachi">BASE!$E$77</definedName>
    <definedName name="Parda">BASE!$E$48</definedName>
    <definedName name="Petit">BASE!$E$13</definedName>
    <definedName name="Pixie">BASE!$E$23</definedName>
    <definedName name="Pocker">BASE!$E$30</definedName>
    <definedName name="Polka">BASE!$E$90</definedName>
    <definedName name="PUESTOCONTRATO">[3]CELDAS!$A$12:$A$20</definedName>
    <definedName name="Qenny">BASE!$E$37</definedName>
    <definedName name="Qocum">BASE!$E$41</definedName>
    <definedName name="Qooby">BASE!$E$65</definedName>
    <definedName name="Qori">BASE!$E$24</definedName>
    <definedName name="Qory">'[1]Lista Caninos'!$D$31</definedName>
    <definedName name="Quency">BASE!$E$2</definedName>
    <definedName name="Quenny">BASE!$D$68</definedName>
    <definedName name="Quiwa">BASE!$E$54</definedName>
    <definedName name="Raily">BASE!$E$66</definedName>
    <definedName name="Raven">BASE!$E$51</definedName>
    <definedName name="Rayli">BASE!$D$71</definedName>
    <definedName name="Rosetta">BASE!$D$72</definedName>
    <definedName name="Rosseta">BASE!$E$57</definedName>
    <definedName name="Rumba">BASE!$E$85</definedName>
    <definedName name="Rusa">BASE!$E$67</definedName>
    <definedName name="Sabu">BASE!$E$96</definedName>
    <definedName name="Sabú">BASE!$D$76</definedName>
    <definedName name="Samo">BASE!$E$76</definedName>
    <definedName name="Sena">BASE!$E$82</definedName>
    <definedName name="Shark">BASE!$E$52</definedName>
    <definedName name="Shiro">BASE!$E$38</definedName>
    <definedName name="Shoei">BASE!$E$93</definedName>
    <definedName name="Sica">BASE!$E$25</definedName>
    <definedName name="Tammy">BASE!$E$68</definedName>
    <definedName name="Tayson">BASE!$E$72</definedName>
    <definedName name="Tica">BASE!$D$84</definedName>
    <definedName name="Tika">BASE!$E$15</definedName>
    <definedName name="Titan">BASE!$E$31</definedName>
    <definedName name="Titán">'[1]Lista Caninos'!$D$34</definedName>
    <definedName name="Tlaloc">BASE!$E$26</definedName>
    <definedName name="Tuza">BASE!$E$27</definedName>
    <definedName name="Tyson">BASE!$D$89</definedName>
    <definedName name="Unkas">BASE!$E$11</definedName>
    <definedName name="Uzy">BASE!$E$39</definedName>
    <definedName name="Val">BASE!$E$55</definedName>
    <definedName name="Valquiria">BASE!$E$28</definedName>
    <definedName name="Vera">BASE!$E$29</definedName>
    <definedName name="Vully">BASE!$E$73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42" i="1" l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V98" i="1"/>
  <c r="T98" i="1"/>
  <c r="S98" i="1"/>
  <c r="R98" i="1"/>
  <c r="Q98" i="1"/>
  <c r="W98" i="1" s="1"/>
  <c r="P98" i="1"/>
  <c r="U98" i="1" s="1"/>
  <c r="O98" i="1"/>
  <c r="N98" i="1"/>
  <c r="M98" i="1"/>
  <c r="V97" i="1"/>
  <c r="T97" i="1"/>
  <c r="S97" i="1"/>
  <c r="W97" i="1" s="1"/>
  <c r="R97" i="1"/>
  <c r="Q97" i="1"/>
  <c r="P97" i="1"/>
  <c r="O97" i="1"/>
  <c r="N97" i="1"/>
  <c r="M97" i="1"/>
  <c r="AC96" i="1"/>
  <c r="AB96" i="1"/>
  <c r="V96" i="1"/>
  <c r="T96" i="1"/>
  <c r="S96" i="1"/>
  <c r="R96" i="1"/>
  <c r="Q96" i="1"/>
  <c r="W96" i="1" s="1"/>
  <c r="P96" i="1"/>
  <c r="U96" i="1" s="1"/>
  <c r="O96" i="1"/>
  <c r="N96" i="1"/>
  <c r="M96" i="1"/>
  <c r="AC95" i="1"/>
  <c r="AB95" i="1"/>
  <c r="V95" i="1"/>
  <c r="T95" i="1"/>
  <c r="S95" i="1"/>
  <c r="R95" i="1"/>
  <c r="Q95" i="1"/>
  <c r="W95" i="1" s="1"/>
  <c r="P95" i="1"/>
  <c r="U95" i="1" s="1"/>
  <c r="O95" i="1"/>
  <c r="N95" i="1"/>
  <c r="M95" i="1"/>
  <c r="AC94" i="1"/>
  <c r="AB94" i="1"/>
  <c r="V94" i="1"/>
  <c r="T94" i="1"/>
  <c r="S94" i="1"/>
  <c r="R94" i="1"/>
  <c r="Q94" i="1"/>
  <c r="W94" i="1" s="1"/>
  <c r="P94" i="1"/>
  <c r="U94" i="1" s="1"/>
  <c r="O94" i="1"/>
  <c r="N94" i="1"/>
  <c r="M94" i="1"/>
  <c r="AC93" i="1"/>
  <c r="AB93" i="1"/>
  <c r="W93" i="1"/>
  <c r="V93" i="1"/>
  <c r="T93" i="1"/>
  <c r="S93" i="1"/>
  <c r="R93" i="1"/>
  <c r="Q93" i="1"/>
  <c r="P93" i="1"/>
  <c r="U93" i="1" s="1"/>
  <c r="O93" i="1"/>
  <c r="N93" i="1"/>
  <c r="M93" i="1"/>
  <c r="AC92" i="1"/>
  <c r="AB92" i="1"/>
  <c r="V92" i="1"/>
  <c r="T92" i="1"/>
  <c r="S92" i="1"/>
  <c r="R92" i="1"/>
  <c r="Q92" i="1"/>
  <c r="W92" i="1" s="1"/>
  <c r="P92" i="1"/>
  <c r="O92" i="1"/>
  <c r="N92" i="1"/>
  <c r="M92" i="1"/>
  <c r="AC91" i="1"/>
  <c r="AB91" i="1"/>
  <c r="V91" i="1"/>
  <c r="U91" i="1" s="1"/>
  <c r="T91" i="1"/>
  <c r="S91" i="1"/>
  <c r="R91" i="1"/>
  <c r="Q91" i="1"/>
  <c r="W91" i="1" s="1"/>
  <c r="P91" i="1"/>
  <c r="O91" i="1"/>
  <c r="N91" i="1"/>
  <c r="M91" i="1"/>
  <c r="AC90" i="1"/>
  <c r="AB90" i="1"/>
  <c r="W90" i="1"/>
  <c r="V90" i="1"/>
  <c r="T90" i="1"/>
  <c r="S90" i="1"/>
  <c r="R90" i="1"/>
  <c r="Q90" i="1"/>
  <c r="P90" i="1"/>
  <c r="O90" i="1"/>
  <c r="N90" i="1"/>
  <c r="M90" i="1"/>
  <c r="AC89" i="1"/>
  <c r="AB89" i="1"/>
  <c r="V89" i="1"/>
  <c r="T89" i="1"/>
  <c r="S89" i="1"/>
  <c r="R89" i="1"/>
  <c r="Q89" i="1"/>
  <c r="W89" i="1" s="1"/>
  <c r="P89" i="1"/>
  <c r="O89" i="1"/>
  <c r="N89" i="1"/>
  <c r="M89" i="1"/>
  <c r="AC88" i="1"/>
  <c r="AB88" i="1"/>
  <c r="V88" i="1"/>
  <c r="U88" i="1"/>
  <c r="T88" i="1"/>
  <c r="S88" i="1"/>
  <c r="R88" i="1"/>
  <c r="Q88" i="1"/>
  <c r="W88" i="1" s="1"/>
  <c r="P88" i="1"/>
  <c r="O88" i="1"/>
  <c r="N88" i="1"/>
  <c r="M88" i="1"/>
  <c r="AC87" i="1"/>
  <c r="AB87" i="1"/>
  <c r="W87" i="1"/>
  <c r="V87" i="1"/>
  <c r="T87" i="1"/>
  <c r="S87" i="1"/>
  <c r="R87" i="1"/>
  <c r="Q87" i="1"/>
  <c r="P87" i="1"/>
  <c r="O87" i="1"/>
  <c r="N87" i="1"/>
  <c r="M87" i="1"/>
  <c r="V86" i="1"/>
  <c r="T86" i="1"/>
  <c r="S86" i="1"/>
  <c r="R86" i="1"/>
  <c r="Q86" i="1"/>
  <c r="P86" i="1"/>
  <c r="O86" i="1"/>
  <c r="N86" i="1"/>
  <c r="M86" i="1"/>
  <c r="AC85" i="1"/>
  <c r="AB85" i="1"/>
  <c r="V85" i="1"/>
  <c r="T85" i="1"/>
  <c r="S85" i="1"/>
  <c r="R85" i="1"/>
  <c r="Q85" i="1"/>
  <c r="W85" i="1" s="1"/>
  <c r="P85" i="1"/>
  <c r="U85" i="1" s="1"/>
  <c r="O85" i="1"/>
  <c r="N85" i="1"/>
  <c r="M85" i="1"/>
  <c r="AC84" i="1"/>
  <c r="AB84" i="1"/>
  <c r="V84" i="1"/>
  <c r="T84" i="1"/>
  <c r="S84" i="1"/>
  <c r="R84" i="1"/>
  <c r="Q84" i="1"/>
  <c r="P84" i="1"/>
  <c r="U84" i="1" s="1"/>
  <c r="O84" i="1"/>
  <c r="N84" i="1"/>
  <c r="M84" i="1"/>
  <c r="AC83" i="1"/>
  <c r="AB83" i="1"/>
  <c r="V83" i="1"/>
  <c r="T83" i="1"/>
  <c r="S83" i="1"/>
  <c r="R83" i="1"/>
  <c r="Q83" i="1"/>
  <c r="P83" i="1"/>
  <c r="U83" i="1" s="1"/>
  <c r="O83" i="1"/>
  <c r="N83" i="1"/>
  <c r="M83" i="1"/>
  <c r="AC82" i="1"/>
  <c r="AB82" i="1"/>
  <c r="V82" i="1"/>
  <c r="T82" i="1"/>
  <c r="S82" i="1"/>
  <c r="R82" i="1"/>
  <c r="Q82" i="1"/>
  <c r="W82" i="1" s="1"/>
  <c r="P82" i="1"/>
  <c r="U82" i="1" s="1"/>
  <c r="O82" i="1"/>
  <c r="N82" i="1"/>
  <c r="M82" i="1"/>
  <c r="AC81" i="1"/>
  <c r="AB81" i="1"/>
  <c r="V81" i="1"/>
  <c r="T81" i="1"/>
  <c r="S81" i="1"/>
  <c r="R81" i="1"/>
  <c r="Q81" i="1"/>
  <c r="P81" i="1"/>
  <c r="U81" i="1" s="1"/>
  <c r="O81" i="1"/>
  <c r="N81" i="1"/>
  <c r="M81" i="1"/>
  <c r="AC80" i="1"/>
  <c r="AB80" i="1"/>
  <c r="V80" i="1"/>
  <c r="T80" i="1"/>
  <c r="S80" i="1"/>
  <c r="R80" i="1"/>
  <c r="Q80" i="1"/>
  <c r="W80" i="1" s="1"/>
  <c r="P80" i="1"/>
  <c r="U80" i="1" s="1"/>
  <c r="O80" i="1"/>
  <c r="N80" i="1"/>
  <c r="M80" i="1"/>
  <c r="AC79" i="1"/>
  <c r="AB79" i="1"/>
  <c r="V79" i="1"/>
  <c r="T79" i="1"/>
  <c r="S79" i="1"/>
  <c r="R79" i="1"/>
  <c r="Q79" i="1"/>
  <c r="W79" i="1" s="1"/>
  <c r="P79" i="1"/>
  <c r="U79" i="1" s="1"/>
  <c r="O79" i="1"/>
  <c r="N79" i="1"/>
  <c r="M79" i="1"/>
  <c r="AC78" i="1"/>
  <c r="AB78" i="1"/>
  <c r="V78" i="1"/>
  <c r="T78" i="1"/>
  <c r="S78" i="1"/>
  <c r="R78" i="1"/>
  <c r="Q78" i="1"/>
  <c r="W78" i="1" s="1"/>
  <c r="P78" i="1"/>
  <c r="U78" i="1" s="1"/>
  <c r="O78" i="1"/>
  <c r="N78" i="1"/>
  <c r="M78" i="1"/>
  <c r="AC77" i="1"/>
  <c r="AB77" i="1"/>
  <c r="V77" i="1"/>
  <c r="T77" i="1"/>
  <c r="S77" i="1"/>
  <c r="R77" i="1"/>
  <c r="Q77" i="1"/>
  <c r="P77" i="1"/>
  <c r="U77" i="1" s="1"/>
  <c r="O77" i="1"/>
  <c r="N77" i="1"/>
  <c r="M77" i="1"/>
  <c r="AC76" i="1"/>
  <c r="AB76" i="1"/>
  <c r="V76" i="1"/>
  <c r="T76" i="1"/>
  <c r="S76" i="1"/>
  <c r="R76" i="1"/>
  <c r="Q76" i="1"/>
  <c r="W76" i="1" s="1"/>
  <c r="P76" i="1"/>
  <c r="U76" i="1" s="1"/>
  <c r="O76" i="1"/>
  <c r="N76" i="1"/>
  <c r="M76" i="1"/>
  <c r="AC75" i="1"/>
  <c r="AB75" i="1"/>
  <c r="V75" i="1"/>
  <c r="T75" i="1"/>
  <c r="S75" i="1"/>
  <c r="R75" i="1"/>
  <c r="Q75" i="1"/>
  <c r="W75" i="1" s="1"/>
  <c r="P75" i="1"/>
  <c r="U75" i="1" s="1"/>
  <c r="O75" i="1"/>
  <c r="N75" i="1"/>
  <c r="M75" i="1"/>
  <c r="AC74" i="1"/>
  <c r="AB74" i="1"/>
  <c r="V74" i="1"/>
  <c r="T74" i="1"/>
  <c r="S74" i="1"/>
  <c r="R74" i="1"/>
  <c r="Q74" i="1"/>
  <c r="W74" i="1" s="1"/>
  <c r="P74" i="1"/>
  <c r="O74" i="1"/>
  <c r="N74" i="1"/>
  <c r="M74" i="1"/>
  <c r="AC73" i="1"/>
  <c r="AB73" i="1"/>
  <c r="V73" i="1"/>
  <c r="T73" i="1"/>
  <c r="S73" i="1"/>
  <c r="R73" i="1"/>
  <c r="Q73" i="1"/>
  <c r="W73" i="1" s="1"/>
  <c r="P73" i="1"/>
  <c r="O73" i="1"/>
  <c r="N73" i="1"/>
  <c r="M73" i="1"/>
  <c r="AC72" i="1"/>
  <c r="AB72" i="1"/>
  <c r="V72" i="1"/>
  <c r="U72" i="1"/>
  <c r="T72" i="1"/>
  <c r="S72" i="1"/>
  <c r="R72" i="1"/>
  <c r="Q72" i="1"/>
  <c r="W72" i="1" s="1"/>
  <c r="P72" i="1"/>
  <c r="O72" i="1"/>
  <c r="N72" i="1"/>
  <c r="M72" i="1"/>
  <c r="AC71" i="1"/>
  <c r="AB71" i="1"/>
  <c r="V71" i="1"/>
  <c r="T71" i="1"/>
  <c r="S71" i="1"/>
  <c r="R71" i="1"/>
  <c r="Q71" i="1"/>
  <c r="P71" i="1"/>
  <c r="O71" i="1"/>
  <c r="N71" i="1"/>
  <c r="M71" i="1"/>
  <c r="AC70" i="1"/>
  <c r="AB70" i="1"/>
  <c r="V70" i="1"/>
  <c r="T70" i="1"/>
  <c r="S70" i="1"/>
  <c r="R70" i="1"/>
  <c r="Q70" i="1"/>
  <c r="P70" i="1"/>
  <c r="O70" i="1"/>
  <c r="N70" i="1"/>
  <c r="M70" i="1"/>
  <c r="AC69" i="1"/>
  <c r="AB69" i="1"/>
  <c r="V69" i="1"/>
  <c r="T69" i="1"/>
  <c r="S69" i="1"/>
  <c r="R69" i="1"/>
  <c r="Q69" i="1"/>
  <c r="P69" i="1"/>
  <c r="U69" i="1" s="1"/>
  <c r="O69" i="1"/>
  <c r="N69" i="1"/>
  <c r="M69" i="1"/>
  <c r="AC68" i="1"/>
  <c r="AB68" i="1"/>
  <c r="V68" i="1"/>
  <c r="T68" i="1"/>
  <c r="S68" i="1"/>
  <c r="R68" i="1"/>
  <c r="Q68" i="1"/>
  <c r="P68" i="1"/>
  <c r="U68" i="1" s="1"/>
  <c r="O68" i="1"/>
  <c r="N68" i="1"/>
  <c r="M68" i="1"/>
  <c r="AC67" i="1"/>
  <c r="AB67" i="1"/>
  <c r="V67" i="1"/>
  <c r="T67" i="1"/>
  <c r="S67" i="1"/>
  <c r="R67" i="1"/>
  <c r="Q67" i="1"/>
  <c r="W67" i="1" s="1"/>
  <c r="P67" i="1"/>
  <c r="U67" i="1" s="1"/>
  <c r="O67" i="1"/>
  <c r="N67" i="1"/>
  <c r="M67" i="1"/>
  <c r="AC66" i="1"/>
  <c r="AB66" i="1"/>
  <c r="V66" i="1"/>
  <c r="T66" i="1"/>
  <c r="S66" i="1"/>
  <c r="R66" i="1"/>
  <c r="Q66" i="1"/>
  <c r="W66" i="1" s="1"/>
  <c r="P66" i="1"/>
  <c r="U66" i="1" s="1"/>
  <c r="O66" i="1"/>
  <c r="N66" i="1"/>
  <c r="M66" i="1"/>
  <c r="AC65" i="1"/>
  <c r="AB65" i="1"/>
  <c r="V65" i="1"/>
  <c r="T65" i="1"/>
  <c r="S65" i="1"/>
  <c r="R65" i="1"/>
  <c r="Q65" i="1"/>
  <c r="W65" i="1" s="1"/>
  <c r="P65" i="1"/>
  <c r="U65" i="1" s="1"/>
  <c r="O65" i="1"/>
  <c r="N65" i="1"/>
  <c r="M65" i="1"/>
  <c r="AC64" i="1"/>
  <c r="AB64" i="1"/>
  <c r="V64" i="1"/>
  <c r="T64" i="1"/>
  <c r="S64" i="1"/>
  <c r="R64" i="1"/>
  <c r="Q64" i="1"/>
  <c r="W64" i="1" s="1"/>
  <c r="P64" i="1"/>
  <c r="U64" i="1" s="1"/>
  <c r="O64" i="1"/>
  <c r="N64" i="1"/>
  <c r="M64" i="1"/>
  <c r="AC63" i="1"/>
  <c r="AB63" i="1"/>
  <c r="V63" i="1"/>
  <c r="T63" i="1"/>
  <c r="S63" i="1"/>
  <c r="R63" i="1"/>
  <c r="Q63" i="1"/>
  <c r="W63" i="1" s="1"/>
  <c r="P63" i="1"/>
  <c r="U63" i="1" s="1"/>
  <c r="O63" i="1"/>
  <c r="N63" i="1"/>
  <c r="M63" i="1"/>
  <c r="AC62" i="1"/>
  <c r="AB62" i="1"/>
  <c r="V62" i="1"/>
  <c r="T62" i="1"/>
  <c r="S62" i="1"/>
  <c r="R62" i="1"/>
  <c r="Q62" i="1"/>
  <c r="W62" i="1" s="1"/>
  <c r="P62" i="1"/>
  <c r="U62" i="1" s="1"/>
  <c r="O62" i="1"/>
  <c r="N62" i="1"/>
  <c r="M62" i="1"/>
  <c r="AC61" i="1"/>
  <c r="AB61" i="1"/>
  <c r="V61" i="1"/>
  <c r="T61" i="1"/>
  <c r="S61" i="1"/>
  <c r="R61" i="1"/>
  <c r="Q61" i="1"/>
  <c r="W61" i="1" s="1"/>
  <c r="P61" i="1"/>
  <c r="U61" i="1" s="1"/>
  <c r="O61" i="1"/>
  <c r="N61" i="1"/>
  <c r="M61" i="1"/>
  <c r="AC60" i="1"/>
  <c r="AB60" i="1"/>
  <c r="V60" i="1"/>
  <c r="T60" i="1"/>
  <c r="S60" i="1"/>
  <c r="R60" i="1"/>
  <c r="Q60" i="1"/>
  <c r="W60" i="1" s="1"/>
  <c r="P60" i="1"/>
  <c r="U60" i="1" s="1"/>
  <c r="O60" i="1"/>
  <c r="N60" i="1"/>
  <c r="M60" i="1"/>
  <c r="AC59" i="1"/>
  <c r="AB59" i="1"/>
  <c r="V59" i="1"/>
  <c r="T59" i="1"/>
  <c r="S59" i="1"/>
  <c r="R59" i="1"/>
  <c r="Q59" i="1"/>
  <c r="W59" i="1" s="1"/>
  <c r="P59" i="1"/>
  <c r="U59" i="1" s="1"/>
  <c r="O59" i="1"/>
  <c r="N59" i="1"/>
  <c r="M59" i="1"/>
  <c r="V58" i="1"/>
  <c r="T58" i="1"/>
  <c r="S58" i="1"/>
  <c r="R58" i="1"/>
  <c r="W58" i="1" s="1"/>
  <c r="Q58" i="1"/>
  <c r="P58" i="1"/>
  <c r="AC57" i="1"/>
  <c r="AB57" i="1"/>
  <c r="V57" i="1"/>
  <c r="T57" i="1"/>
  <c r="S57" i="1"/>
  <c r="R57" i="1"/>
  <c r="Q57" i="1"/>
  <c r="W57" i="1" s="1"/>
  <c r="P57" i="1"/>
  <c r="U57" i="1" s="1"/>
  <c r="O57" i="1"/>
  <c r="N57" i="1"/>
  <c r="M57" i="1"/>
  <c r="AC56" i="1"/>
  <c r="AB56" i="1"/>
  <c r="V56" i="1"/>
  <c r="T56" i="1"/>
  <c r="S56" i="1"/>
  <c r="R56" i="1"/>
  <c r="Q56" i="1"/>
  <c r="W56" i="1" s="1"/>
  <c r="P56" i="1"/>
  <c r="U56" i="1" s="1"/>
  <c r="O56" i="1"/>
  <c r="N56" i="1"/>
  <c r="M56" i="1"/>
  <c r="AC55" i="1"/>
  <c r="AB55" i="1"/>
  <c r="V55" i="1"/>
  <c r="T55" i="1"/>
  <c r="S55" i="1"/>
  <c r="R55" i="1"/>
  <c r="Q55" i="1"/>
  <c r="W55" i="1" s="1"/>
  <c r="P55" i="1"/>
  <c r="U55" i="1" s="1"/>
  <c r="O55" i="1"/>
  <c r="N55" i="1"/>
  <c r="M55" i="1"/>
  <c r="AC54" i="1"/>
  <c r="AB54" i="1"/>
  <c r="V54" i="1"/>
  <c r="T54" i="1"/>
  <c r="S54" i="1"/>
  <c r="R54" i="1"/>
  <c r="Q54" i="1"/>
  <c r="W54" i="1" s="1"/>
  <c r="P54" i="1"/>
  <c r="U54" i="1" s="1"/>
  <c r="O54" i="1"/>
  <c r="N54" i="1"/>
  <c r="M54" i="1"/>
  <c r="AC53" i="1"/>
  <c r="AB53" i="1"/>
  <c r="V53" i="1"/>
  <c r="T53" i="1"/>
  <c r="S53" i="1"/>
  <c r="R53" i="1"/>
  <c r="Q53" i="1"/>
  <c r="W53" i="1" s="1"/>
  <c r="P53" i="1"/>
  <c r="U53" i="1" s="1"/>
  <c r="O53" i="1"/>
  <c r="N53" i="1"/>
  <c r="M53" i="1"/>
  <c r="AC52" i="1"/>
  <c r="AB52" i="1"/>
  <c r="V52" i="1"/>
  <c r="T52" i="1"/>
  <c r="S52" i="1"/>
  <c r="R52" i="1"/>
  <c r="Q52" i="1"/>
  <c r="W52" i="1" s="1"/>
  <c r="P52" i="1"/>
  <c r="U52" i="1" s="1"/>
  <c r="O52" i="1"/>
  <c r="N52" i="1"/>
  <c r="M52" i="1"/>
  <c r="AC51" i="1"/>
  <c r="AB51" i="1"/>
  <c r="V51" i="1"/>
  <c r="T51" i="1"/>
  <c r="S51" i="1"/>
  <c r="R51" i="1"/>
  <c r="Q51" i="1"/>
  <c r="W51" i="1" s="1"/>
  <c r="P51" i="1"/>
  <c r="U51" i="1" s="1"/>
  <c r="O51" i="1"/>
  <c r="N51" i="1"/>
  <c r="M51" i="1"/>
  <c r="AC50" i="1"/>
  <c r="AB50" i="1"/>
  <c r="V50" i="1"/>
  <c r="T50" i="1"/>
  <c r="S50" i="1"/>
  <c r="R50" i="1"/>
  <c r="Q50" i="1"/>
  <c r="W50" i="1" s="1"/>
  <c r="P50" i="1"/>
  <c r="U50" i="1" s="1"/>
  <c r="O50" i="1"/>
  <c r="N50" i="1"/>
  <c r="M50" i="1"/>
  <c r="V49" i="1"/>
  <c r="T49" i="1"/>
  <c r="S49" i="1"/>
  <c r="R49" i="1"/>
  <c r="Q49" i="1"/>
  <c r="P49" i="1"/>
  <c r="AC48" i="1"/>
  <c r="AB48" i="1"/>
  <c r="V48" i="1"/>
  <c r="T48" i="1"/>
  <c r="S48" i="1"/>
  <c r="R48" i="1"/>
  <c r="Q48" i="1"/>
  <c r="W48" i="1" s="1"/>
  <c r="P48" i="1"/>
  <c r="U48" i="1" s="1"/>
  <c r="O48" i="1"/>
  <c r="N48" i="1"/>
  <c r="M48" i="1"/>
  <c r="AC47" i="1"/>
  <c r="AB47" i="1"/>
  <c r="V47" i="1"/>
  <c r="T47" i="1"/>
  <c r="S47" i="1"/>
  <c r="R47" i="1"/>
  <c r="Q47" i="1"/>
  <c r="P47" i="1"/>
  <c r="U47" i="1" s="1"/>
  <c r="O47" i="1"/>
  <c r="N47" i="1"/>
  <c r="M47" i="1"/>
  <c r="AC46" i="1"/>
  <c r="AB46" i="1"/>
  <c r="V46" i="1"/>
  <c r="T46" i="1"/>
  <c r="S46" i="1"/>
  <c r="R46" i="1"/>
  <c r="Q46" i="1"/>
  <c r="P46" i="1"/>
  <c r="O46" i="1"/>
  <c r="N46" i="1"/>
  <c r="M46" i="1"/>
  <c r="AC45" i="1"/>
  <c r="AB45" i="1"/>
  <c r="V45" i="1"/>
  <c r="T45" i="1"/>
  <c r="S45" i="1"/>
  <c r="R45" i="1"/>
  <c r="Q45" i="1"/>
  <c r="W45" i="1" s="1"/>
  <c r="P45" i="1"/>
  <c r="U45" i="1" s="1"/>
  <c r="O45" i="1"/>
  <c r="N45" i="1"/>
  <c r="M45" i="1"/>
  <c r="AC44" i="1"/>
  <c r="AB44" i="1"/>
  <c r="V44" i="1"/>
  <c r="T44" i="1"/>
  <c r="S44" i="1"/>
  <c r="R44" i="1"/>
  <c r="Q44" i="1"/>
  <c r="W44" i="1" s="1"/>
  <c r="P44" i="1"/>
  <c r="U44" i="1" s="1"/>
  <c r="O44" i="1"/>
  <c r="N44" i="1"/>
  <c r="M44" i="1"/>
  <c r="AC43" i="1"/>
  <c r="AB43" i="1"/>
  <c r="V43" i="1"/>
  <c r="T43" i="1"/>
  <c r="S43" i="1"/>
  <c r="W43" i="1" s="1"/>
  <c r="R43" i="1"/>
  <c r="Q43" i="1"/>
  <c r="P43" i="1"/>
  <c r="O43" i="1"/>
  <c r="N43" i="1"/>
  <c r="M43" i="1"/>
  <c r="AC42" i="1"/>
  <c r="AB42" i="1"/>
  <c r="V42" i="1"/>
  <c r="T42" i="1"/>
  <c r="S42" i="1"/>
  <c r="R42" i="1"/>
  <c r="Q42" i="1"/>
  <c r="W42" i="1" s="1"/>
  <c r="P42" i="1"/>
  <c r="U42" i="1" s="1"/>
  <c r="O42" i="1"/>
  <c r="N42" i="1"/>
  <c r="M42" i="1"/>
  <c r="AC41" i="1"/>
  <c r="AB41" i="1"/>
  <c r="V41" i="1"/>
  <c r="T41" i="1"/>
  <c r="S41" i="1"/>
  <c r="R41" i="1"/>
  <c r="Q41" i="1"/>
  <c r="W41" i="1" s="1"/>
  <c r="P41" i="1"/>
  <c r="U41" i="1" s="1"/>
  <c r="O41" i="1"/>
  <c r="N41" i="1"/>
  <c r="M41" i="1"/>
  <c r="AC40" i="1"/>
  <c r="AB40" i="1"/>
  <c r="V40" i="1"/>
  <c r="T40" i="1"/>
  <c r="S40" i="1"/>
  <c r="R40" i="1"/>
  <c r="Q40" i="1"/>
  <c r="P40" i="1"/>
  <c r="O40" i="1"/>
  <c r="N40" i="1"/>
  <c r="M40" i="1"/>
  <c r="AC39" i="1"/>
  <c r="AB39" i="1"/>
  <c r="V39" i="1"/>
  <c r="T39" i="1"/>
  <c r="S39" i="1"/>
  <c r="R39" i="1"/>
  <c r="Q39" i="1"/>
  <c r="W39" i="1" s="1"/>
  <c r="P39" i="1"/>
  <c r="U39" i="1" s="1"/>
  <c r="O39" i="1"/>
  <c r="N39" i="1"/>
  <c r="M39" i="1"/>
  <c r="AC38" i="1"/>
  <c r="AB38" i="1"/>
  <c r="V38" i="1"/>
  <c r="T38" i="1"/>
  <c r="S38" i="1"/>
  <c r="R38" i="1"/>
  <c r="Q38" i="1"/>
  <c r="W38" i="1" s="1"/>
  <c r="P38" i="1"/>
  <c r="U38" i="1" s="1"/>
  <c r="O38" i="1"/>
  <c r="N38" i="1"/>
  <c r="M38" i="1"/>
  <c r="AC37" i="1"/>
  <c r="AB37" i="1"/>
  <c r="V37" i="1"/>
  <c r="T37" i="1"/>
  <c r="S37" i="1"/>
  <c r="R37" i="1"/>
  <c r="Q37" i="1"/>
  <c r="W37" i="1" s="1"/>
  <c r="P37" i="1"/>
  <c r="U37" i="1" s="1"/>
  <c r="O37" i="1"/>
  <c r="N37" i="1"/>
  <c r="M37" i="1"/>
  <c r="AC36" i="1"/>
  <c r="AB36" i="1"/>
  <c r="V36" i="1"/>
  <c r="T36" i="1"/>
  <c r="S36" i="1"/>
  <c r="R36" i="1"/>
  <c r="Q36" i="1"/>
  <c r="W36" i="1" s="1"/>
  <c r="P36" i="1"/>
  <c r="U36" i="1" s="1"/>
  <c r="O36" i="1"/>
  <c r="N36" i="1"/>
  <c r="M36" i="1"/>
  <c r="AC35" i="1"/>
  <c r="AB35" i="1"/>
  <c r="V35" i="1"/>
  <c r="T35" i="1"/>
  <c r="S35" i="1"/>
  <c r="R35" i="1"/>
  <c r="Q35" i="1"/>
  <c r="W35" i="1" s="1"/>
  <c r="P35" i="1"/>
  <c r="U35" i="1" s="1"/>
  <c r="O35" i="1"/>
  <c r="N35" i="1"/>
  <c r="M35" i="1"/>
  <c r="V34" i="1"/>
  <c r="T34" i="1"/>
  <c r="S34" i="1"/>
  <c r="R34" i="1"/>
  <c r="Q34" i="1"/>
  <c r="P34" i="1"/>
  <c r="U34" i="1" s="1"/>
  <c r="O34" i="1"/>
  <c r="N34" i="1"/>
  <c r="M34" i="1"/>
  <c r="AC33" i="1"/>
  <c r="AB33" i="1"/>
  <c r="V33" i="1"/>
  <c r="T33" i="1"/>
  <c r="S33" i="1"/>
  <c r="R33" i="1"/>
  <c r="Q33" i="1"/>
  <c r="P33" i="1"/>
  <c r="U33" i="1" s="1"/>
  <c r="O33" i="1"/>
  <c r="N33" i="1"/>
  <c r="M33" i="1"/>
  <c r="AC32" i="1"/>
  <c r="AB32" i="1"/>
  <c r="V32" i="1"/>
  <c r="T32" i="1"/>
  <c r="S32" i="1"/>
  <c r="R32" i="1"/>
  <c r="Q32" i="1"/>
  <c r="P32" i="1"/>
  <c r="U32" i="1" s="1"/>
  <c r="O32" i="1"/>
  <c r="N32" i="1"/>
  <c r="M32" i="1"/>
  <c r="AC31" i="1"/>
  <c r="AB31" i="1"/>
  <c r="V31" i="1"/>
  <c r="T31" i="1"/>
  <c r="S31" i="1"/>
  <c r="R31" i="1"/>
  <c r="Q31" i="1"/>
  <c r="P31" i="1"/>
  <c r="U31" i="1" s="1"/>
  <c r="O31" i="1"/>
  <c r="N31" i="1"/>
  <c r="M31" i="1"/>
  <c r="AC30" i="1"/>
  <c r="AB30" i="1"/>
  <c r="V30" i="1"/>
  <c r="T30" i="1"/>
  <c r="S30" i="1"/>
  <c r="R30" i="1"/>
  <c r="Q30" i="1"/>
  <c r="P30" i="1"/>
  <c r="U30" i="1" s="1"/>
  <c r="O30" i="1"/>
  <c r="N30" i="1"/>
  <c r="M30" i="1"/>
  <c r="AC29" i="1"/>
  <c r="AB29" i="1"/>
  <c r="V29" i="1"/>
  <c r="T29" i="1"/>
  <c r="S29" i="1"/>
  <c r="R29" i="1"/>
  <c r="Q29" i="1"/>
  <c r="W29" i="1" s="1"/>
  <c r="P29" i="1"/>
  <c r="U29" i="1" s="1"/>
  <c r="O29" i="1"/>
  <c r="N29" i="1"/>
  <c r="M29" i="1"/>
  <c r="AC28" i="1"/>
  <c r="AB28" i="1"/>
  <c r="V28" i="1"/>
  <c r="T28" i="1"/>
  <c r="S28" i="1"/>
  <c r="R28" i="1"/>
  <c r="Q28" i="1"/>
  <c r="W28" i="1" s="1"/>
  <c r="P28" i="1"/>
  <c r="U28" i="1" s="1"/>
  <c r="O28" i="1"/>
  <c r="N28" i="1"/>
  <c r="M28" i="1"/>
  <c r="AC27" i="1"/>
  <c r="AB27" i="1"/>
  <c r="V27" i="1"/>
  <c r="T27" i="1"/>
  <c r="S27" i="1"/>
  <c r="R27" i="1"/>
  <c r="Q27" i="1"/>
  <c r="W27" i="1" s="1"/>
  <c r="P27" i="1"/>
  <c r="U27" i="1" s="1"/>
  <c r="O27" i="1"/>
  <c r="N27" i="1"/>
  <c r="M27" i="1"/>
  <c r="AC26" i="1"/>
  <c r="AB26" i="1"/>
  <c r="V26" i="1"/>
  <c r="T26" i="1"/>
  <c r="S26" i="1"/>
  <c r="R26" i="1"/>
  <c r="Q26" i="1"/>
  <c r="P26" i="1"/>
  <c r="U26" i="1" s="1"/>
  <c r="O26" i="1"/>
  <c r="N26" i="1"/>
  <c r="M26" i="1"/>
  <c r="AC25" i="1"/>
  <c r="AB25" i="1"/>
  <c r="V25" i="1"/>
  <c r="T25" i="1"/>
  <c r="S25" i="1"/>
  <c r="R25" i="1"/>
  <c r="Q25" i="1"/>
  <c r="W25" i="1" s="1"/>
  <c r="P25" i="1"/>
  <c r="U25" i="1" s="1"/>
  <c r="O25" i="1"/>
  <c r="N25" i="1"/>
  <c r="M25" i="1"/>
  <c r="AC24" i="1"/>
  <c r="AB24" i="1"/>
  <c r="V24" i="1"/>
  <c r="T24" i="1"/>
  <c r="S24" i="1"/>
  <c r="R24" i="1"/>
  <c r="Q24" i="1"/>
  <c r="W24" i="1" s="1"/>
  <c r="P24" i="1"/>
  <c r="U24" i="1" s="1"/>
  <c r="O24" i="1"/>
  <c r="N24" i="1"/>
  <c r="M24" i="1"/>
  <c r="AC23" i="1"/>
  <c r="AB23" i="1"/>
  <c r="V23" i="1"/>
  <c r="T23" i="1"/>
  <c r="S23" i="1"/>
  <c r="R23" i="1"/>
  <c r="Q23" i="1"/>
  <c r="W23" i="1" s="1"/>
  <c r="P23" i="1"/>
  <c r="U23" i="1" s="1"/>
  <c r="O23" i="1"/>
  <c r="N23" i="1"/>
  <c r="M23" i="1"/>
  <c r="AC22" i="1"/>
  <c r="AB22" i="1"/>
  <c r="V22" i="1"/>
  <c r="T22" i="1"/>
  <c r="S22" i="1"/>
  <c r="R22" i="1"/>
  <c r="Q22" i="1"/>
  <c r="W22" i="1" s="1"/>
  <c r="P22" i="1"/>
  <c r="O22" i="1"/>
  <c r="N22" i="1"/>
  <c r="M22" i="1"/>
  <c r="AC21" i="1"/>
  <c r="AB21" i="1"/>
  <c r="V21" i="1"/>
  <c r="T21" i="1"/>
  <c r="S21" i="1"/>
  <c r="R21" i="1"/>
  <c r="Q21" i="1"/>
  <c r="W21" i="1" s="1"/>
  <c r="P21" i="1"/>
  <c r="U21" i="1" s="1"/>
  <c r="O21" i="1"/>
  <c r="N21" i="1"/>
  <c r="M21" i="1"/>
  <c r="AC20" i="1"/>
  <c r="AB20" i="1"/>
  <c r="V20" i="1"/>
  <c r="T20" i="1"/>
  <c r="S20" i="1"/>
  <c r="R20" i="1"/>
  <c r="Q20" i="1"/>
  <c r="W20" i="1" s="1"/>
  <c r="P20" i="1"/>
  <c r="U20" i="1" s="1"/>
  <c r="O20" i="1"/>
  <c r="N20" i="1"/>
  <c r="M20" i="1"/>
  <c r="AC19" i="1"/>
  <c r="AB19" i="1"/>
  <c r="V19" i="1"/>
  <c r="U19" i="1" s="1"/>
  <c r="T19" i="1"/>
  <c r="S19" i="1"/>
  <c r="R19" i="1"/>
  <c r="Q19" i="1"/>
  <c r="W19" i="1" s="1"/>
  <c r="P19" i="1"/>
  <c r="O19" i="1"/>
  <c r="N19" i="1"/>
  <c r="M19" i="1"/>
  <c r="AC18" i="1"/>
  <c r="AB18" i="1"/>
  <c r="V18" i="1"/>
  <c r="U18" i="1" s="1"/>
  <c r="T18" i="1"/>
  <c r="S18" i="1"/>
  <c r="R18" i="1"/>
  <c r="Q18" i="1"/>
  <c r="W18" i="1" s="1"/>
  <c r="P18" i="1"/>
  <c r="O18" i="1"/>
  <c r="N18" i="1"/>
  <c r="M18" i="1"/>
  <c r="AC17" i="1"/>
  <c r="AB17" i="1"/>
  <c r="V17" i="1"/>
  <c r="T17" i="1"/>
  <c r="S17" i="1"/>
  <c r="R17" i="1"/>
  <c r="Q17" i="1"/>
  <c r="W17" i="1" s="1"/>
  <c r="P17" i="1"/>
  <c r="O17" i="1"/>
  <c r="N17" i="1"/>
  <c r="M17" i="1"/>
  <c r="AC16" i="1"/>
  <c r="AB16" i="1"/>
  <c r="V16" i="1"/>
  <c r="T16" i="1"/>
  <c r="S16" i="1"/>
  <c r="R16" i="1"/>
  <c r="Q16" i="1"/>
  <c r="P16" i="1"/>
  <c r="U16" i="1" s="1"/>
  <c r="O16" i="1"/>
  <c r="N16" i="1"/>
  <c r="M16" i="1"/>
  <c r="AC15" i="1"/>
  <c r="AB15" i="1"/>
  <c r="V15" i="1"/>
  <c r="T15" i="1"/>
  <c r="S15" i="1"/>
  <c r="R15" i="1"/>
  <c r="Q15" i="1"/>
  <c r="P15" i="1"/>
  <c r="U15" i="1" s="1"/>
  <c r="O15" i="1"/>
  <c r="N15" i="1"/>
  <c r="M15" i="1"/>
  <c r="AC14" i="1"/>
  <c r="AB14" i="1"/>
  <c r="V14" i="1"/>
  <c r="T14" i="1"/>
  <c r="S14" i="1"/>
  <c r="R14" i="1"/>
  <c r="Q14" i="1"/>
  <c r="P14" i="1"/>
  <c r="U14" i="1" s="1"/>
  <c r="O14" i="1"/>
  <c r="N14" i="1"/>
  <c r="M14" i="1"/>
  <c r="AC13" i="1"/>
  <c r="AB13" i="1"/>
  <c r="V13" i="1"/>
  <c r="T13" i="1"/>
  <c r="S13" i="1"/>
  <c r="R13" i="1"/>
  <c r="Q13" i="1"/>
  <c r="P13" i="1"/>
  <c r="U13" i="1" s="1"/>
  <c r="O13" i="1"/>
  <c r="N13" i="1"/>
  <c r="M13" i="1"/>
  <c r="AC12" i="1"/>
  <c r="AB12" i="1"/>
  <c r="V12" i="1"/>
  <c r="T12" i="1"/>
  <c r="S12" i="1"/>
  <c r="R12" i="1"/>
  <c r="Q12" i="1"/>
  <c r="P12" i="1"/>
  <c r="U12" i="1" s="1"/>
  <c r="O12" i="1"/>
  <c r="N12" i="1"/>
  <c r="M12" i="1"/>
  <c r="AC11" i="1"/>
  <c r="AB11" i="1"/>
  <c r="V11" i="1"/>
  <c r="T11" i="1"/>
  <c r="S11" i="1"/>
  <c r="R11" i="1"/>
  <c r="Q11" i="1"/>
  <c r="W11" i="1" s="1"/>
  <c r="P11" i="1"/>
  <c r="U11" i="1" s="1"/>
  <c r="O11" i="1"/>
  <c r="N11" i="1"/>
  <c r="M11" i="1"/>
  <c r="AC10" i="1"/>
  <c r="AB10" i="1"/>
  <c r="V10" i="1"/>
  <c r="T10" i="1"/>
  <c r="S10" i="1"/>
  <c r="R10" i="1"/>
  <c r="Q10" i="1"/>
  <c r="W10" i="1" s="1"/>
  <c r="P10" i="1"/>
  <c r="U10" i="1" s="1"/>
  <c r="O10" i="1"/>
  <c r="N10" i="1"/>
  <c r="M10" i="1"/>
  <c r="AC9" i="1"/>
  <c r="AB9" i="1"/>
  <c r="V9" i="1"/>
  <c r="T9" i="1"/>
  <c r="S9" i="1"/>
  <c r="R9" i="1"/>
  <c r="Q9" i="1"/>
  <c r="W9" i="1" s="1"/>
  <c r="P9" i="1"/>
  <c r="U9" i="1" s="1"/>
  <c r="O9" i="1"/>
  <c r="N9" i="1"/>
  <c r="M9" i="1"/>
  <c r="V8" i="1"/>
  <c r="T8" i="1"/>
  <c r="S8" i="1"/>
  <c r="R8" i="1"/>
  <c r="Q8" i="1"/>
  <c r="W8" i="1" s="1"/>
  <c r="P8" i="1"/>
  <c r="U8" i="1" s="1"/>
  <c r="O8" i="1"/>
  <c r="N8" i="1"/>
  <c r="M8" i="1"/>
  <c r="AC7" i="1"/>
  <c r="AB7" i="1"/>
  <c r="V7" i="1"/>
  <c r="T7" i="1"/>
  <c r="S7" i="1"/>
  <c r="R7" i="1"/>
  <c r="Q7" i="1"/>
  <c r="P7" i="1"/>
  <c r="U7" i="1" s="1"/>
  <c r="O7" i="1"/>
  <c r="N7" i="1"/>
  <c r="M7" i="1"/>
  <c r="AC6" i="1"/>
  <c r="AB6" i="1"/>
  <c r="V6" i="1"/>
  <c r="T6" i="1"/>
  <c r="S6" i="1"/>
  <c r="W6" i="1" s="1"/>
  <c r="R6" i="1"/>
  <c r="Q6" i="1"/>
  <c r="P6" i="1"/>
  <c r="O6" i="1"/>
  <c r="N6" i="1"/>
  <c r="M6" i="1"/>
  <c r="AC5" i="1"/>
  <c r="AB5" i="1"/>
  <c r="V5" i="1"/>
  <c r="T5" i="1"/>
  <c r="S5" i="1"/>
  <c r="R5" i="1"/>
  <c r="Q5" i="1"/>
  <c r="W5" i="1" s="1"/>
  <c r="P5" i="1"/>
  <c r="U5" i="1" s="1"/>
  <c r="O5" i="1"/>
  <c r="N5" i="1"/>
  <c r="M5" i="1"/>
  <c r="V4" i="1"/>
  <c r="T4" i="1"/>
  <c r="S4" i="1"/>
  <c r="R4" i="1"/>
  <c r="Q4" i="1"/>
  <c r="W4" i="1" s="1"/>
  <c r="P4" i="1"/>
  <c r="O4" i="1"/>
  <c r="N4" i="1"/>
  <c r="M4" i="1"/>
  <c r="AC3" i="1"/>
  <c r="AB3" i="1"/>
  <c r="V3" i="1"/>
  <c r="T3" i="1"/>
  <c r="S3" i="1"/>
  <c r="R3" i="1"/>
  <c r="Q3" i="1"/>
  <c r="P3" i="1"/>
  <c r="U3" i="1" s="1"/>
  <c r="O3" i="1"/>
  <c r="N3" i="1"/>
  <c r="M3" i="1"/>
  <c r="AC2" i="1"/>
  <c r="AB2" i="1"/>
  <c r="V2" i="1"/>
  <c r="T2" i="1"/>
  <c r="S2" i="1"/>
  <c r="R2" i="1"/>
  <c r="R101" i="1" s="1"/>
  <c r="Q2" i="1"/>
  <c r="P2" i="1"/>
  <c r="U2" i="1" s="1"/>
  <c r="O2" i="1"/>
  <c r="N2" i="1"/>
  <c r="M2" i="1"/>
  <c r="S101" i="1" l="1"/>
  <c r="W12" i="1"/>
  <c r="W13" i="1"/>
  <c r="W30" i="1"/>
  <c r="W31" i="1"/>
  <c r="W68" i="1"/>
  <c r="W86" i="1"/>
  <c r="T101" i="1"/>
  <c r="W47" i="1"/>
  <c r="W83" i="1"/>
  <c r="W84" i="1"/>
  <c r="V101" i="1"/>
  <c r="W26" i="1"/>
  <c r="W46" i="1"/>
  <c r="W81" i="1"/>
  <c r="U46" i="1"/>
  <c r="W7" i="1"/>
  <c r="W77" i="1"/>
  <c r="W40" i="1"/>
  <c r="U43" i="1"/>
  <c r="U49" i="1"/>
  <c r="U74" i="1"/>
  <c r="U90" i="1"/>
  <c r="U92" i="1"/>
  <c r="U4" i="1"/>
  <c r="U17" i="1"/>
  <c r="U58" i="1"/>
  <c r="U73" i="1"/>
  <c r="U87" i="1"/>
  <c r="U89" i="1"/>
  <c r="U40" i="1"/>
  <c r="W49" i="1"/>
  <c r="U71" i="1"/>
  <c r="Q101" i="1"/>
  <c r="W3" i="1"/>
  <c r="U6" i="1"/>
  <c r="W15" i="1"/>
  <c r="W16" i="1"/>
  <c r="U22" i="1"/>
  <c r="W34" i="1"/>
  <c r="U70" i="1"/>
  <c r="W71" i="1"/>
  <c r="U97" i="1"/>
  <c r="P101" i="1"/>
  <c r="U101" i="1" s="1"/>
  <c r="W14" i="1"/>
  <c r="W32" i="1"/>
  <c r="W33" i="1"/>
  <c r="W69" i="1"/>
  <c r="W70" i="1"/>
  <c r="U86" i="1"/>
  <c r="W2" i="1"/>
  <c r="W101" i="1" l="1"/>
  <c r="S102" i="1" s="1"/>
  <c r="Q102" i="1"/>
  <c r="R102" i="1" l="1"/>
</calcChain>
</file>

<file path=xl/sharedStrings.xml><?xml version="1.0" encoding="utf-8"?>
<sst xmlns="http://schemas.openxmlformats.org/spreadsheetml/2006/main" count="1119" uniqueCount="479">
  <si>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</si>
  <si>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</si>
  <si>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</si>
  <si>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</si>
  <si>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</si>
  <si>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</si>
  <si>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</si>
  <si>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</si>
  <si>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</si>
  <si>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</si>
  <si>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</si>
  <si>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>MANEJADOR</t>
  </si>
  <si>
    <t xml:space="preserve">EDAD EN AÑOS </t>
  </si>
  <si>
    <t>ANTIGÜEDAD</t>
  </si>
  <si>
    <t>ANTIGÜEDAD EN EL SITIO ACTUAL DE ADCRIPCIÓN</t>
  </si>
  <si>
    <t>MARCAJES POSITIVOS</t>
  </si>
  <si>
    <t>FITO KGR. DECOMISADO</t>
  </si>
  <si>
    <t>ZOO KGR. DECOMISADO</t>
  </si>
  <si>
    <t>ACUI KGR. DECOMISADO</t>
  </si>
  <si>
    <t>MARCAJES NEGATIVOS</t>
  </si>
  <si>
    <t xml:space="preserve">% DE EFECTIVIDAD </t>
  </si>
  <si>
    <t xml:space="preserve">EQUIPAJES MARCADOS  </t>
  </si>
  <si>
    <t>KG TOTALES DECOMISADOS</t>
  </si>
  <si>
    <t>% DE EFECTIVIDAD 2</t>
  </si>
  <si>
    <t>MANEJADORES</t>
  </si>
  <si>
    <t>ESTADO DE SALUD CANINOS</t>
  </si>
  <si>
    <t>OBSERVACIONES</t>
  </si>
  <si>
    <t>HALLAZGO DESTACADO</t>
  </si>
  <si>
    <t>PLAGA DETECTADA</t>
  </si>
  <si>
    <t>IMAGEN DE REFERENCIA (WEB)</t>
  </si>
  <si>
    <t xml:space="preserve">IMAGEN PORPORCIONADA POR LA OISA </t>
  </si>
  <si>
    <t>OISA</t>
  </si>
  <si>
    <t>Aguascalientes</t>
  </si>
  <si>
    <t>Quency</t>
  </si>
  <si>
    <t>G23, G38</t>
  </si>
  <si>
    <t>AVID*600*066*378</t>
  </si>
  <si>
    <t>CASA HOGAR IFA</t>
  </si>
  <si>
    <t>ING. JUAN DANIEL OLMOS URZÚA</t>
  </si>
  <si>
    <t>Buena</t>
  </si>
  <si>
    <t>Baja California</t>
  </si>
  <si>
    <t>Ensenada</t>
  </si>
  <si>
    <t>Jannis</t>
  </si>
  <si>
    <t>AVID*010*028*258</t>
  </si>
  <si>
    <t>ALBERGUE "FUNDACION ROSADA CUELLAR"</t>
  </si>
  <si>
    <t>BIOL. NANCY PAOLA CRUZ SANCHEZ</t>
  </si>
  <si>
    <t>BAJA</t>
  </si>
  <si>
    <t>BAJA MUERTE ACCIDENTAL</t>
  </si>
  <si>
    <t>Widow</t>
  </si>
  <si>
    <t>G47</t>
  </si>
  <si>
    <t>AVID*606*925*034</t>
  </si>
  <si>
    <t>DONACION PARTICULAR</t>
  </si>
  <si>
    <t>Tijuana</t>
  </si>
  <si>
    <t>Gela</t>
  </si>
  <si>
    <t>G10, G14,G15</t>
  </si>
  <si>
    <t>AVID *003*843*540</t>
  </si>
  <si>
    <t>DONACIÓN PARTICULAR</t>
  </si>
  <si>
    <t>ING. PEDRO CESAR YAÑES ARENAS</t>
  </si>
  <si>
    <t>BAJA DE LA UNIDAD CANINA</t>
  </si>
  <si>
    <t>Inka</t>
  </si>
  <si>
    <t>G10, G28</t>
  </si>
  <si>
    <t>AVID *003*844*341</t>
  </si>
  <si>
    <t>BIOL. LUIS MARTINEZ PARA</t>
  </si>
  <si>
    <t>wera</t>
  </si>
  <si>
    <t>G 40</t>
  </si>
  <si>
    <t>AVID*603*085*068</t>
  </si>
  <si>
    <t>BIOL. PAOLA FUENTES SALINAS</t>
  </si>
  <si>
    <t>CAMBIO DE ADSCRIPCIÓN A PVIF DE NUEVO CAMPECHITO</t>
  </si>
  <si>
    <t>WINK</t>
  </si>
  <si>
    <t>AVID*603*624*365</t>
  </si>
  <si>
    <t>ALBERGUE</t>
  </si>
  <si>
    <t>Baja California Sur</t>
  </si>
  <si>
    <t>San José del Cabo</t>
  </si>
  <si>
    <t>Masaru</t>
  </si>
  <si>
    <t>G19, G23</t>
  </si>
  <si>
    <t>AVID*842*113*380</t>
  </si>
  <si>
    <t>BIOL. DANIELA INES GARFIAS PACHECO</t>
  </si>
  <si>
    <t>Ohana</t>
  </si>
  <si>
    <t>G24</t>
  </si>
  <si>
    <t>AVID*844*598*079</t>
  </si>
  <si>
    <t>MVZ. VERONICA GARCIA CARDIEL</t>
  </si>
  <si>
    <t>Unkas</t>
  </si>
  <si>
    <t>G34</t>
  </si>
  <si>
    <t>AVID*600*050*557
603*091*628</t>
  </si>
  <si>
    <t>HUELLITAS AMECAMECA A.C</t>
  </si>
  <si>
    <t>MVZ. MARIA ELENA MONICA PAPAQUI GONZALEZ</t>
  </si>
  <si>
    <t>CDMX</t>
  </si>
  <si>
    <t>Aduana de Carga</t>
  </si>
  <si>
    <t>Iby</t>
  </si>
  <si>
    <t>G14</t>
  </si>
  <si>
    <t>AVID*026*637*569</t>
  </si>
  <si>
    <t>ALBERGUE "PROTECTORA NACIONAL DE ANIMALES, A.C."</t>
  </si>
  <si>
    <t>BIOL. FATIMA TORRES GARCIA</t>
  </si>
  <si>
    <t>Regular</t>
  </si>
  <si>
    <t>DISPLASIA DE CADERA</t>
  </si>
  <si>
    <t>Petit</t>
  </si>
  <si>
    <t>G22, G27</t>
  </si>
  <si>
    <t>AVID*844*599*062</t>
  </si>
  <si>
    <t>FUNDACION MANUEL ROSADA CUELLAR</t>
  </si>
  <si>
    <t>BIOL. YAMILET SALINAS VARGAS</t>
  </si>
  <si>
    <t>CRISTALURIA</t>
  </si>
  <si>
    <t>AICM</t>
  </si>
  <si>
    <t>Ixe</t>
  </si>
  <si>
    <t>AVID*026*770*596</t>
  </si>
  <si>
    <t>ALBERGUE "COMUNIDAD ECOLÓGICA ITZCUINCLE"</t>
  </si>
  <si>
    <t>MVZ. ZITA ITZEL MARTINEZ VAZQUEZ</t>
  </si>
  <si>
    <t>Tika</t>
  </si>
  <si>
    <t>AVID*603*632*292</t>
  </si>
  <si>
    <t>MVZ. JOEL  GARCIA AGUILAR</t>
  </si>
  <si>
    <t>T1-T2</t>
  </si>
  <si>
    <t>19 S</t>
  </si>
  <si>
    <t>DiecinueveS</t>
  </si>
  <si>
    <t>AVID*842*107*260</t>
  </si>
  <si>
    <t>ASOCIACIÓN CIVIL MUNDO PATITAS</t>
  </si>
  <si>
    <t>MVZ. ELBERT MORALES SOLORZANO</t>
  </si>
  <si>
    <t>Jako</t>
  </si>
  <si>
    <t>G17, G33</t>
  </si>
  <si>
    <t>AVID*026*627*842</t>
  </si>
  <si>
    <t>MVZ. CAROL IVETTE MORENO VALLEJO</t>
  </si>
  <si>
    <t>OBESIDAD, EN OBSERVACIÓN. PROBLEMAS ARTICULARES</t>
  </si>
  <si>
    <t>Kimberly</t>
  </si>
  <si>
    <t>G17, G26</t>
  </si>
  <si>
    <t>AVID*009*769*621</t>
  </si>
  <si>
    <t>CLINICA SHAMBALA</t>
  </si>
  <si>
    <t>MVZ. OMAR MONTES DE OCA</t>
  </si>
  <si>
    <t>Mamut</t>
  </si>
  <si>
    <t>G19</t>
  </si>
  <si>
    <t>AVID* 840*082*563</t>
  </si>
  <si>
    <t>BIOL. BLANCA ARACELI DIAZ LOPEZ</t>
  </si>
  <si>
    <t>BAJA POR MUERTE. FIBROSARCOMA</t>
  </si>
  <si>
    <t>Onix</t>
  </si>
  <si>
    <t>G21, G26</t>
  </si>
  <si>
    <t>AVID*844*592*621</t>
  </si>
  <si>
    <t>CENTRO DE ATENCIÓN  CANINA DE ECATEPEC DE MORELOS</t>
  </si>
  <si>
    <t>MVZ. PATRICIA OCAMPO LUVIANO</t>
  </si>
  <si>
    <t>Onza</t>
  </si>
  <si>
    <t>AVID*844*593*837</t>
  </si>
  <si>
    <t>BIENESTAR HUMANO, PROTECCION ANIMAL Y RESCATE ECOLOGICO</t>
  </si>
  <si>
    <t>MVZ. MAYTE SOFIA TONTLE RENTERÍA</t>
  </si>
  <si>
    <t>Orion</t>
  </si>
  <si>
    <t>G21</t>
  </si>
  <si>
    <t>AVID*844*593*541</t>
  </si>
  <si>
    <t>REFUGIO PATITAS TUZAS HIDALGO</t>
  </si>
  <si>
    <t>BIOL. SAMUEL MARQUEZ BAUTISTA</t>
  </si>
  <si>
    <t>Pixie</t>
  </si>
  <si>
    <t>G22</t>
  </si>
  <si>
    <t>AVID*844*601*619</t>
  </si>
  <si>
    <t>MVZ. ROCIO MAGDALENA JUAREZ LOPEZ</t>
  </si>
  <si>
    <t>DERMATITIS ATOPICA. EN OBSERVACIÓN</t>
  </si>
  <si>
    <t>Qori</t>
  </si>
  <si>
    <t>G23, G26</t>
  </si>
  <si>
    <t>AVID*844*594*541</t>
  </si>
  <si>
    <t>MVZ. GUADALUPE MONSERRAT GARCIA BECERRIL</t>
  </si>
  <si>
    <t>DESGASTE DE INCISIVOS. PRURITO, DERMATITIS. HIPERPIGMENTACIÓN EN PIEL</t>
  </si>
  <si>
    <t>Sica</t>
  </si>
  <si>
    <t>G20, G22</t>
  </si>
  <si>
    <t>AVID* 840*052*890</t>
  </si>
  <si>
    <t>MVZ. ANGEL LUIS VAZQUEZ MARTINEZ</t>
  </si>
  <si>
    <t>Tlaloc</t>
  </si>
  <si>
    <t>G38</t>
  </si>
  <si>
    <t>AVID*603*023*018</t>
  </si>
  <si>
    <t>MVZ. LYSSETTE LOYOLA SUAREZ</t>
  </si>
  <si>
    <t>Tuza</t>
  </si>
  <si>
    <t>AVID*603*614*263</t>
  </si>
  <si>
    <t>ING. JACOB BORGONIO MOCIÑOS</t>
  </si>
  <si>
    <t>Valquiria</t>
  </si>
  <si>
    <t>G35</t>
  </si>
  <si>
    <t>AVID*603*082*025</t>
  </si>
  <si>
    <t>ING. ROSARIO SANCHEZ MARTINEZ</t>
  </si>
  <si>
    <t>Vera</t>
  </si>
  <si>
    <t>AVID*603*632*337</t>
  </si>
  <si>
    <t>BIOL. FRANCISCO JAVIER LECHUGA FALCÓN</t>
  </si>
  <si>
    <t>Pocker</t>
  </si>
  <si>
    <t>G22, G33</t>
  </si>
  <si>
    <t>AVID*844*598*309</t>
  </si>
  <si>
    <t>BIOL. MARIA DEL CONSUELO RIVERA GOMEZ</t>
  </si>
  <si>
    <t>Titan</t>
  </si>
  <si>
    <t>G33</t>
  </si>
  <si>
    <t>AVID*600*068*524</t>
  </si>
  <si>
    <t>ONG</t>
  </si>
  <si>
    <t>BIOL. FERNANDA HATZIRI GARCIA ARIAS</t>
  </si>
  <si>
    <t>DERMATITIS</t>
  </si>
  <si>
    <t>Kroqueta</t>
  </si>
  <si>
    <t>G40</t>
  </si>
  <si>
    <t>AVID*009*802*091</t>
  </si>
  <si>
    <t>FUNDACIÓN RESPETO A LOS ANIMALES</t>
  </si>
  <si>
    <t>BIOL. LESLIE ITZEL VÁZQUEZ GONZÁLEZ</t>
  </si>
  <si>
    <t>PUENTES OSEOS, CLAUDICACIÓN TREN POSTERIOR</t>
  </si>
  <si>
    <t xml:space="preserve">Jordan </t>
  </si>
  <si>
    <t>AVID*026*786*838</t>
  </si>
  <si>
    <t>MVZ. ELIZABETH CRUZ HERNÁNDEZ</t>
  </si>
  <si>
    <t>PUENTES OSEOS, CLAUDICACIÓN MPI</t>
  </si>
  <si>
    <t>Handy</t>
  </si>
  <si>
    <t>G12, G13, G46</t>
  </si>
  <si>
    <t>AVID*010*096*561</t>
  </si>
  <si>
    <t xml:space="preserve">MVZ. JOSE ANTONIO RINCÓN DELGADO </t>
  </si>
  <si>
    <t>Chihuahua</t>
  </si>
  <si>
    <t>Jason</t>
  </si>
  <si>
    <t>G16</t>
  </si>
  <si>
    <t>AVID*026*565*091</t>
  </si>
  <si>
    <t>ING. ARTURO ANTONIO SILVA OGAZ</t>
  </si>
  <si>
    <t>Chiapas</t>
  </si>
  <si>
    <t>Ciudad Cuauhtémoc</t>
  </si>
  <si>
    <t>Jackson</t>
  </si>
  <si>
    <t>G17</t>
  </si>
  <si>
    <t>AVID*010*086*884</t>
  </si>
  <si>
    <t>ING. LUIS ALEJANDRO MORA</t>
  </si>
  <si>
    <t xml:space="preserve">INSUFICIENCIA RENAL </t>
  </si>
  <si>
    <t>Ciudad Hidalgo</t>
  </si>
  <si>
    <t>Qenny</t>
  </si>
  <si>
    <t>G23</t>
  </si>
  <si>
    <t>AVID*600*048*590</t>
  </si>
  <si>
    <t>ALBERGUE EN BUSCA DE UN HOGAR</t>
  </si>
  <si>
    <t>ING. FRANKLIN ALFREDO ARREOLA CRUZ</t>
  </si>
  <si>
    <t>CAMBIO DE ADSCRIPCIÓN A LA OISA DE ENSANADA</t>
  </si>
  <si>
    <t>Ciudad Juárez</t>
  </si>
  <si>
    <t>Shiro</t>
  </si>
  <si>
    <t>G29, G34</t>
  </si>
  <si>
    <t>AVID*600*047*287</t>
  </si>
  <si>
    <t>REFUGIO MEMO JIMENEZ A.C</t>
  </si>
  <si>
    <t>ING. FLORISEL PEREZ CONSTANTINO</t>
  </si>
  <si>
    <t>Uzy</t>
  </si>
  <si>
    <t>AVID*603*100*084</t>
  </si>
  <si>
    <t>MVZ. LUCERO ASCENCIO SAN PEDRO</t>
  </si>
  <si>
    <t>Colima</t>
  </si>
  <si>
    <t>Manzanillo</t>
  </si>
  <si>
    <t>Leono</t>
  </si>
  <si>
    <t>G18</t>
  </si>
  <si>
    <t>AVID*842*081*610</t>
  </si>
  <si>
    <t>LIC. ALEJANDRO LLAMAS RANGEL</t>
  </si>
  <si>
    <t>Qocum</t>
  </si>
  <si>
    <t>AVID*844*591*772</t>
  </si>
  <si>
    <t xml:space="preserve">MVZ. FLORENTINO MAJIA ALCALA     </t>
  </si>
  <si>
    <t>Durango</t>
  </si>
  <si>
    <t>Linda</t>
  </si>
  <si>
    <t>AVID*842*094*527</t>
  </si>
  <si>
    <t>ING. WENDY MARGARITA FERNANDEZ PAEZ</t>
  </si>
  <si>
    <t>Edo. de México</t>
  </si>
  <si>
    <t>Toluca</t>
  </si>
  <si>
    <t>Luthor</t>
  </si>
  <si>
    <t>AVID*842*081*035</t>
  </si>
  <si>
    <t>MVZ. CARLOS ARTURO CRUZ URIBE</t>
  </si>
  <si>
    <t>Guanajuato</t>
  </si>
  <si>
    <t xml:space="preserve">Silao </t>
  </si>
  <si>
    <t>Helen</t>
  </si>
  <si>
    <t>G11, G14</t>
  </si>
  <si>
    <t>AVID *009*814*033</t>
  </si>
  <si>
    <t>PROTECCIÓN ANIMAL NITIN MÉXICO A.C.</t>
  </si>
  <si>
    <t>ING. SERGIO ARTURO CHAVEZ MIRELES</t>
  </si>
  <si>
    <t>Jalisco</t>
  </si>
  <si>
    <t>Guadalajara</t>
  </si>
  <si>
    <t>Falco</t>
  </si>
  <si>
    <t>G8</t>
  </si>
  <si>
    <t>AVID *003*852*581</t>
  </si>
  <si>
    <t>ALBERGUE "HOGAR TEMPORAL TRES MARIAS"</t>
  </si>
  <si>
    <t>MVZ. JUAN CARLOS FUENTES PEÑA</t>
  </si>
  <si>
    <t>G12, G13</t>
  </si>
  <si>
    <t>MVZ. JOSE MATIAS ANTONIO</t>
  </si>
  <si>
    <t>CAMBIO DE ADSCRIPCIÓN AL AICM</t>
  </si>
  <si>
    <t>Jasper</t>
  </si>
  <si>
    <t>AVID*026*575*566</t>
  </si>
  <si>
    <t>MVZ. JESUS DANIEL CERON HARO</t>
  </si>
  <si>
    <t>Parda</t>
  </si>
  <si>
    <t>AVID*844*596*872</t>
  </si>
  <si>
    <t>MVZ. ALMA ALICIA ROJAS RAMIREZ</t>
  </si>
  <si>
    <t>Guadalajkara</t>
  </si>
  <si>
    <t>Yumi</t>
  </si>
  <si>
    <t>AVID*603*614*548</t>
  </si>
  <si>
    <t>PARTICULAR</t>
  </si>
  <si>
    <t xml:space="preserve">Puerto Vallarta </t>
  </si>
  <si>
    <t>Enya</t>
  </si>
  <si>
    <t>AVID*003*839*564</t>
  </si>
  <si>
    <t>MVZ. PATRICIA ROSAS GARANDA</t>
  </si>
  <si>
    <t xml:space="preserve">OSTEOARTRITIS. </t>
  </si>
  <si>
    <t>Raven</t>
  </si>
  <si>
    <t>G26</t>
  </si>
  <si>
    <t>AVID*600*050*623</t>
  </si>
  <si>
    <t>MVZ. RENE ALAVREZ AVENDAÑO</t>
  </si>
  <si>
    <t>Shark</t>
  </si>
  <si>
    <t>G28</t>
  </si>
  <si>
    <t>AVID*600*057*571</t>
  </si>
  <si>
    <t>ING. RODRIGO RIVERA CASTRO</t>
  </si>
  <si>
    <t>EL SALVADOR</t>
  </si>
  <si>
    <t>Michoacán</t>
  </si>
  <si>
    <t>Morelia</t>
  </si>
  <si>
    <t>Iky</t>
  </si>
  <si>
    <t>G12, G15, G28</t>
  </si>
  <si>
    <t>AVID*026*582*875</t>
  </si>
  <si>
    <t xml:space="preserve">MVZ. EDGAR AVILA COLIN </t>
  </si>
  <si>
    <t>COLESTASIS EN TRATAMIENTO</t>
  </si>
  <si>
    <t>Nuevo León</t>
  </si>
  <si>
    <t>Monterrey</t>
  </si>
  <si>
    <t>Quiwa</t>
  </si>
  <si>
    <t>AVID*844*598*865</t>
  </si>
  <si>
    <t>REFUGIO MARTHA JIMENEZ</t>
  </si>
  <si>
    <t>ING. ELEAZAR ZARATE PINEDA</t>
  </si>
  <si>
    <t xml:space="preserve">Buena </t>
  </si>
  <si>
    <t>Val</t>
  </si>
  <si>
    <t>AVID*603*095*040</t>
  </si>
  <si>
    <t>ING. ANA GUADALUPE LÓPEZ CLEMENTE</t>
  </si>
  <si>
    <t>Oaxaca</t>
  </si>
  <si>
    <t>Huatulco</t>
  </si>
  <si>
    <t>Ekxes</t>
  </si>
  <si>
    <t>G7</t>
  </si>
  <si>
    <t>AVID*050*805*581</t>
  </si>
  <si>
    <t>MVZ. JULIA CHAVEZ ZAMORA</t>
  </si>
  <si>
    <t>Rosseta</t>
  </si>
  <si>
    <t>G26, G29</t>
  </si>
  <si>
    <t>AVID*842*079*868</t>
  </si>
  <si>
    <t xml:space="preserve">ING. SALVADOR CASTILLO ZENO                                 </t>
  </si>
  <si>
    <t>Quenny</t>
  </si>
  <si>
    <t>G23, G47</t>
  </si>
  <si>
    <t>Quintana Roo</t>
  </si>
  <si>
    <t>Cancún</t>
  </si>
  <si>
    <t>Jessie</t>
  </si>
  <si>
    <t>AVID*026*621*066</t>
  </si>
  <si>
    <t>MVZ. HADA ELI MARIN BOLAÑOS</t>
  </si>
  <si>
    <t>Juma</t>
  </si>
  <si>
    <t>AVID*026*772*277</t>
  </si>
  <si>
    <t>MVZ. JESSICA YESENIA PABLO ACEVEDO</t>
  </si>
  <si>
    <t xml:space="preserve">DERMATITIS ATOPICA, PRURITO. </t>
  </si>
  <si>
    <t>Kaly</t>
  </si>
  <si>
    <t>AVID*026*633*560</t>
  </si>
  <si>
    <t>MVZ. FERLIN SANCHEZ JUAREZ</t>
  </si>
  <si>
    <t>Kora</t>
  </si>
  <si>
    <t>AVID*010*074*776</t>
  </si>
  <si>
    <t>MVZ. WILBERT FRANCISCO PEREZ PARRA</t>
  </si>
  <si>
    <t>DERMATITIS ATOPICA ESTACIONAL</t>
  </si>
  <si>
    <t>Marley</t>
  </si>
  <si>
    <t>G19, G24</t>
  </si>
  <si>
    <t>AVID*840*036*273</t>
  </si>
  <si>
    <t>MVZ. SANDRA MARISOL VARGUEZ TOLEDO</t>
  </si>
  <si>
    <t xml:space="preserve">DISPLASIA DE CADERA. </t>
  </si>
  <si>
    <t>Orca</t>
  </si>
  <si>
    <t>AVID*844*587*072</t>
  </si>
  <si>
    <t>ING. NANCY BEATRIZ MARRUFO MARTINEZ</t>
  </si>
  <si>
    <t>Qooby</t>
  </si>
  <si>
    <t>G23, G25</t>
  </si>
  <si>
    <t>AVID*844*592*382</t>
  </si>
  <si>
    <t>ALBERGUE GUARIDA PERRUNA</t>
  </si>
  <si>
    <t>MVZ. MARTHA ALEJANDRA GARCÍA TREJO</t>
  </si>
  <si>
    <t>Raily</t>
  </si>
  <si>
    <t>G24, G38</t>
  </si>
  <si>
    <t>AVID*842*263*786</t>
  </si>
  <si>
    <t xml:space="preserve">BIOL. EDER MONROY HERNANDÉZ </t>
  </si>
  <si>
    <t>PROBLEMAS ARTICULARES</t>
  </si>
  <si>
    <t>Rusa</t>
  </si>
  <si>
    <t>AVID*844*585*265</t>
  </si>
  <si>
    <t>MVZ. ARMANDO RODRIGUEZ REYES</t>
  </si>
  <si>
    <t>Tammy</t>
  </si>
  <si>
    <t xml:space="preserve">AVID*603*100*628 603*088*846     </t>
  </si>
  <si>
    <t>MVZ. GUADALUPE GALMICH MILLAN</t>
  </si>
  <si>
    <t>Cozumel</t>
  </si>
  <si>
    <t>Halú</t>
  </si>
  <si>
    <t>G11</t>
  </si>
  <si>
    <t>AVID *009*768*064</t>
  </si>
  <si>
    <t>BIOL. NOEL ALONSO HERNANDEZ</t>
  </si>
  <si>
    <t>Ixtle</t>
  </si>
  <si>
    <t>G12, G15, G25</t>
  </si>
  <si>
    <t>AVID*026*618*858</t>
  </si>
  <si>
    <t xml:space="preserve">MVZ. NELDA LUCÍA ÁLVAREZ MORALES </t>
  </si>
  <si>
    <t>Krebs</t>
  </si>
  <si>
    <t>AVID*009*771*876</t>
  </si>
  <si>
    <t>MVZ. STEFANY ESTRADA LÓPEZ</t>
  </si>
  <si>
    <t>Tayson</t>
  </si>
  <si>
    <t>AVID*603*085*550</t>
  </si>
  <si>
    <t>MVZ. JOSE IDELFONSO CENTENO BARRERA</t>
  </si>
  <si>
    <t>Vully</t>
  </si>
  <si>
    <t>AVID*603*089*061</t>
  </si>
  <si>
    <t>MVZ. ROLANDO RIVERA CONTRERAS</t>
  </si>
  <si>
    <t>Oxi</t>
  </si>
  <si>
    <t>AVID*844*595*854</t>
  </si>
  <si>
    <t>MVZ. NORMA HERNÁNDEZ BOLAÑOS</t>
  </si>
  <si>
    <t>Subteniente López</t>
  </si>
  <si>
    <t>G17, G22, G28</t>
  </si>
  <si>
    <t>ING. ANA VICTORIA DOMINGUEZ BEATRIZ</t>
  </si>
  <si>
    <t xml:space="preserve">cambio de adscripción </t>
  </si>
  <si>
    <t>Samo</t>
  </si>
  <si>
    <t>AVID*600*052*861</t>
  </si>
  <si>
    <t>BIOL. NELLY MADALEINE MARTÍNEZ AZPEITIA</t>
  </si>
  <si>
    <t>Querétaro</t>
  </si>
  <si>
    <t xml:space="preserve">Pachi </t>
  </si>
  <si>
    <t>G23, G29</t>
  </si>
  <si>
    <t>AVID*844*597*573</t>
  </si>
  <si>
    <t>MVZ. ANALI MENDEZ MERAZ</t>
  </si>
  <si>
    <t>San Luis Potosí</t>
  </si>
  <si>
    <t>Kala</t>
  </si>
  <si>
    <t>G17, G18</t>
  </si>
  <si>
    <t>AVID*010*053*586</t>
  </si>
  <si>
    <t>MVZ. JULIA AMARANTA VELEZ JIMENEZ</t>
  </si>
  <si>
    <t>Sinaloa</t>
  </si>
  <si>
    <t>Mazatlán</t>
  </si>
  <si>
    <t xml:space="preserve">Leica </t>
  </si>
  <si>
    <t>AVID*842*106*568</t>
  </si>
  <si>
    <t>BIOL. SALVADOR MARRUFO GURROLA</t>
  </si>
  <si>
    <t>Sonora</t>
  </si>
  <si>
    <t>San Luis Río Colorado</t>
  </si>
  <si>
    <t>Iroko</t>
  </si>
  <si>
    <t>G13, G23</t>
  </si>
  <si>
    <t>AVID*026*602*086</t>
  </si>
  <si>
    <t>MVZ. MARIANA RODRIGUEZ HERNANDEZ</t>
  </si>
  <si>
    <t>CRISTALURIA, MASA EN COSTADO, EN TRATAMIENTO</t>
  </si>
  <si>
    <t>Láska</t>
  </si>
  <si>
    <t>AVID*842*099*616</t>
  </si>
  <si>
    <t>ING. JOSE CERRARI DIAZ PEREZ</t>
  </si>
  <si>
    <t>Tamaulipas</t>
  </si>
  <si>
    <t>Reynosa</t>
  </si>
  <si>
    <t>Sena</t>
  </si>
  <si>
    <t>AVID*840*078*544</t>
  </si>
  <si>
    <t>MVZ. JOSE RODRIGO MUNIVE ESTRADA</t>
  </si>
  <si>
    <t>Yucatán</t>
  </si>
  <si>
    <t>Merida</t>
  </si>
  <si>
    <t>Joy</t>
  </si>
  <si>
    <t>AVID*010*053*835</t>
  </si>
  <si>
    <t>BIOL. ULISES PALOMO AGUAYO</t>
  </si>
  <si>
    <t>Lady</t>
  </si>
  <si>
    <t>G18, G24</t>
  </si>
  <si>
    <t>AVID*842*106*082</t>
  </si>
  <si>
    <t>MVZ. STEPHANIE GALVAN BORJAS</t>
  </si>
  <si>
    <t>PVIF</t>
  </si>
  <si>
    <t>Campeche</t>
  </si>
  <si>
    <t>Nuevo Campechito PVIF</t>
  </si>
  <si>
    <t>Rumba</t>
  </si>
  <si>
    <t>AVID*842*274*849</t>
  </si>
  <si>
    <t xml:space="preserve">MVZ. MARIA DE LOURDES ALARCON CRUZ
ING. ERI JUANITO VELAZQUEZ PEREZ </t>
  </si>
  <si>
    <t>EN LA ESCUELA CANINA</t>
  </si>
  <si>
    <t>Santa Adelaida PVIF</t>
  </si>
  <si>
    <t>Jimador</t>
  </si>
  <si>
    <t>AVID*026*594*259</t>
  </si>
  <si>
    <r>
      <t xml:space="preserve">ING. ANGEL FRANCISCO ORTIZ GARCIA
</t>
    </r>
    <r>
      <rPr>
        <sz val="11"/>
        <color theme="4" tint="-0.249977111117893"/>
        <rFont val="Calibri"/>
        <family val="2"/>
        <scheme val="minor"/>
      </rPr>
      <t>BIOL. YULIANA AMAIRANI ZURITA MOO</t>
    </r>
  </si>
  <si>
    <t>DISPLASIA DE CADERA, CLAUDICACIÓN MPD</t>
  </si>
  <si>
    <t>Huixtla PVIF</t>
  </si>
  <si>
    <t>Miztli</t>
  </si>
  <si>
    <t>AVID*840*068*559</t>
  </si>
  <si>
    <t xml:space="preserve">MVZ. JOSE LUIS ACEVEDO JIMENEZ                                             MVZ. JUAN CARLOS TEJERO MARCITO                                                   ING. MANOLO ESTEBAN IBARRA GÓMEZ </t>
  </si>
  <si>
    <t>Santa Clara PVIF</t>
  </si>
  <si>
    <t>Ilan</t>
  </si>
  <si>
    <t>G14, G38</t>
  </si>
  <si>
    <t>AVID*026*636*545</t>
  </si>
  <si>
    <t>MVZ HECTOR ALEJANDRO VAZQUEZ SANDOVAL                                                                           MVZ. JUAN FRANCISCO DELGADO RUIZ</t>
  </si>
  <si>
    <t>El Tepetate PVIF</t>
  </si>
  <si>
    <t>Polka</t>
  </si>
  <si>
    <t>G22, G38</t>
  </si>
  <si>
    <t>AVID*844*604*127</t>
  </si>
  <si>
    <t>MVZ. VICTOR MANUEL TORRES ROJAS 
GERARDO ESTRADA FAZ</t>
  </si>
  <si>
    <t>La Concha, Sin. PVIF</t>
  </si>
  <si>
    <t>Larry</t>
  </si>
  <si>
    <t>AVID*009*781*843</t>
  </si>
  <si>
    <t>MVZ. VALENTE CORONADO LÓPEZ</t>
  </si>
  <si>
    <t>Moka</t>
  </si>
  <si>
    <t>G20</t>
  </si>
  <si>
    <t>AVID*840*067*812</t>
  </si>
  <si>
    <t>ING. HUGO CERVANTES MUÑOZ</t>
  </si>
  <si>
    <t>Shoei</t>
  </si>
  <si>
    <t>AVID*600*061*119</t>
  </si>
  <si>
    <t xml:space="preserve">ING. JULIO CESAR JUAREZ CRUZ
MVZ. NOE FELIX TELLEZ 
</t>
  </si>
  <si>
    <t>Tabasco</t>
  </si>
  <si>
    <t>Tonala PVIF</t>
  </si>
  <si>
    <t>Enoc</t>
  </si>
  <si>
    <t>G6, G34</t>
  </si>
  <si>
    <t>AVID*003*834*608</t>
  </si>
  <si>
    <t>ALBERGUE "ÁNGELES PELUDOS"</t>
  </si>
  <si>
    <t>ING. JOSE LUIS PEREZ DIAZ
BIOL. JULIO CESAR LOPEZ MORALES</t>
  </si>
  <si>
    <t>BAJA UNIDAD CANINA</t>
  </si>
  <si>
    <t>Altamira PVIF</t>
  </si>
  <si>
    <t>Ikka</t>
  </si>
  <si>
    <t>G13, G21</t>
  </si>
  <si>
    <t>AVID*026*602*834</t>
  </si>
  <si>
    <t>ING. MAYELA GONZALEZ TORRES</t>
  </si>
  <si>
    <t xml:space="preserve">INSUFICIENCIA RENAL, ALIMENTO K/D. </t>
  </si>
  <si>
    <t>Sabu</t>
  </si>
  <si>
    <t>G29</t>
  </si>
  <si>
    <t>AVID*600*059*064</t>
  </si>
  <si>
    <t xml:space="preserve">BIOL. ADRIAN JIMENEZ MOLINA, 
'ING. ABRAHAM BARREDA LANDA   </t>
  </si>
  <si>
    <t>SOSPECHOSO A DILOFILARIA</t>
  </si>
  <si>
    <t>Edo. Mex</t>
  </si>
  <si>
    <t>AIFA</t>
  </si>
  <si>
    <t>yoco</t>
  </si>
  <si>
    <t>AVID*603*615*542</t>
  </si>
  <si>
    <t>Sergio Arturo Chavez Mireles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</si>
</sst>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#,##0.0"/>
  </numFmts>
  <fonts count="19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charset val="1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6" tint="0.59999389629810485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patternFill patternType="solid">
        <fgColor rgb="FF00B050"/>
        <bgColor theme="4" tint="0.79998168889431442"/>
      </patternFill>
    </fill>
    <fill>
      <patternFill patternType="solid">
        <fgColor rgb="FFA7212E"/>
        <bgColor theme="4" tint="0.79998168889431442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C00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5"/>
        <bgColor theme="4" tint="0.79998168889431442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2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4" borderId="2" xfId="0" quotePrefix="1" applyFont="1" applyFill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65" fontId="5" fillId="5" borderId="2" xfId="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 wrapText="1"/>
    </xf>
    <xf numFmtId="9" fontId="5" fillId="6" borderId="2" xfId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/>
    <xf numFmtId="0" fontId="3" fillId="5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5" borderId="2" xfId="0" quotePrefix="1" applyFont="1" applyFill="1" applyBorder="1" applyAlignment="1">
      <alignment horizontal="center" vertical="center"/>
    </xf>
    <xf numFmtId="14" fontId="3" fillId="5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164" fontId="5" fillId="5" borderId="2" xfId="1" applyNumberFormat="1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/>
    <xf numFmtId="0" fontId="7" fillId="10" borderId="2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7" fillId="10" borderId="2" xfId="0" quotePrefix="1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64" fontId="7" fillId="5" borderId="2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wrapText="1"/>
    </xf>
    <xf numFmtId="0" fontId="5" fillId="8" borderId="2" xfId="0" applyFont="1" applyFill="1" applyBorder="1" applyAlignment="1">
      <alignment horizontal="left" vertical="center"/>
    </xf>
    <xf numFmtId="0" fontId="5" fillId="3" borderId="2" xfId="2" applyNumberFormat="1" applyFont="1" applyFill="1" applyBorder="1" applyAlignment="1">
      <alignment horizontal="center" vertical="center" wrapText="1"/>
    </xf>
    <xf numFmtId="14" fontId="5" fillId="5" borderId="2" xfId="0" applyNumberFormat="1" applyFont="1" applyFill="1" applyBorder="1" applyAlignment="1">
      <alignment horizontal="center" vertical="center"/>
    </xf>
    <xf numFmtId="0" fontId="8" fillId="0" borderId="4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5" fontId="9" fillId="0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left" vertical="center" wrapText="1"/>
    </xf>
    <xf numFmtId="0" fontId="5" fillId="10" borderId="2" xfId="0" applyFont="1" applyFill="1" applyBorder="1" applyAlignment="1">
      <alignment horizontal="left" vertical="center"/>
    </xf>
    <xf numFmtId="0" fontId="8" fillId="10" borderId="4" xfId="2" applyNumberFormat="1" applyFont="1" applyFill="1" applyBorder="1" applyAlignment="1">
      <alignment horizontal="center" vertical="center"/>
    </xf>
    <xf numFmtId="14" fontId="7" fillId="10" borderId="2" xfId="0" applyNumberFormat="1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left" vertical="center"/>
    </xf>
    <xf numFmtId="0" fontId="6" fillId="13" borderId="3" xfId="0" quotePrefix="1" applyFont="1" applyFill="1" applyBorder="1" applyAlignment="1">
      <alignment horizontal="center" vertical="center" wrapText="1"/>
    </xf>
    <xf numFmtId="0" fontId="6" fillId="7" borderId="3" xfId="0" quotePrefix="1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left" vertical="center"/>
    </xf>
    <xf numFmtId="0" fontId="3" fillId="6" borderId="2" xfId="0" applyNumberFormat="1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/>
    </xf>
    <xf numFmtId="0" fontId="3" fillId="0" borderId="0" xfId="0" applyFont="1"/>
    <xf numFmtId="0" fontId="5" fillId="14" borderId="2" xfId="0" quotePrefix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left" vertical="center"/>
    </xf>
    <xf numFmtId="14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left" vertical="center"/>
    </xf>
    <xf numFmtId="165" fontId="7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 wrapText="1"/>
    </xf>
    <xf numFmtId="0" fontId="6" fillId="16" borderId="3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14" fontId="5" fillId="10" borderId="2" xfId="0" applyNumberFormat="1" applyFont="1" applyFill="1" applyBorder="1" applyAlignment="1">
      <alignment horizontal="center" vertical="center"/>
    </xf>
    <xf numFmtId="43" fontId="6" fillId="7" borderId="3" xfId="3" applyFont="1" applyFill="1" applyBorder="1" applyAlignment="1">
      <alignment horizontal="center" vertical="center"/>
    </xf>
    <xf numFmtId="43" fontId="6" fillId="13" borderId="3" xfId="3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15" borderId="3" xfId="0" applyFont="1" applyFill="1" applyBorder="1" applyAlignment="1">
      <alignment horizontal="left" vertical="center"/>
    </xf>
    <xf numFmtId="14" fontId="5" fillId="3" borderId="3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164" fontId="5" fillId="3" borderId="3" xfId="1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/>
    <xf numFmtId="0" fontId="7" fillId="3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12" borderId="2" xfId="0" applyFont="1" applyFill="1" applyBorder="1" applyAlignment="1">
      <alignment horizontal="left" vertical="center"/>
    </xf>
    <xf numFmtId="166" fontId="5" fillId="5" borderId="2" xfId="0" applyNumberFormat="1" applyFont="1" applyFill="1" applyBorder="1" applyAlignment="1"/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14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/>
    </xf>
    <xf numFmtId="3" fontId="7" fillId="19" borderId="2" xfId="0" applyNumberFormat="1" applyFont="1" applyFill="1" applyBorder="1" applyAlignment="1">
      <alignment horizontal="center" vertical="center"/>
    </xf>
    <xf numFmtId="3" fontId="7" fillId="18" borderId="2" xfId="0" applyNumberFormat="1" applyFont="1" applyFill="1" applyBorder="1" applyAlignment="1">
      <alignment horizontal="center" vertical="center"/>
    </xf>
    <xf numFmtId="3" fontId="7" fillId="20" borderId="2" xfId="0" applyNumberFormat="1" applyFont="1" applyFill="1" applyBorder="1" applyAlignment="1">
      <alignment horizontal="center" vertical="center"/>
    </xf>
    <xf numFmtId="3" fontId="7" fillId="21" borderId="2" xfId="0" applyNumberFormat="1" applyFont="1" applyFill="1" applyBorder="1" applyAlignment="1">
      <alignment horizontal="center" vertical="center"/>
    </xf>
    <xf numFmtId="3" fontId="7" fillId="22" borderId="2" xfId="0" applyNumberFormat="1" applyFont="1" applyFill="1" applyBorder="1" applyAlignment="1">
      <alignment horizontal="center" vertical="center"/>
    </xf>
    <xf numFmtId="9" fontId="7" fillId="19" borderId="2" xfId="1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left" vertical="center" wrapText="1"/>
    </xf>
    <xf numFmtId="0" fontId="16" fillId="5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wrapText="1"/>
    </xf>
    <xf numFmtId="4" fontId="7" fillId="5" borderId="2" xfId="0" applyNumberFormat="1" applyFont="1" applyFill="1" applyBorder="1" applyAlignment="1">
      <alignment horizontal="center" vertical="center"/>
    </xf>
    <xf numFmtId="10" fontId="7" fillId="5" borderId="2" xfId="1" applyNumberFormat="1" applyFont="1" applyFill="1" applyBorder="1" applyAlignment="1">
      <alignment horizontal="center" vertical="center"/>
    </xf>
    <xf numFmtId="4" fontId="7" fillId="5" borderId="2" xfId="1" applyNumberFormat="1" applyFont="1" applyFill="1" applyBorder="1" applyAlignment="1">
      <alignment horizontal="center" vertical="center"/>
    </xf>
    <xf numFmtId="4" fontId="16" fillId="5" borderId="2" xfId="0" applyNumberFormat="1" applyFont="1" applyFill="1" applyBorder="1" applyAlignment="1"/>
    <xf numFmtId="3" fontId="7" fillId="5" borderId="2" xfId="0" applyNumberFormat="1" applyFont="1" applyFill="1" applyBorder="1" applyAlignment="1">
      <alignment horizontal="center" vertical="center"/>
    </xf>
    <xf numFmtId="3" fontId="7" fillId="23" borderId="2" xfId="0" applyNumberFormat="1" applyFont="1" applyFill="1" applyBorder="1" applyAlignment="1">
      <alignment horizontal="center" vertical="center"/>
    </xf>
    <xf numFmtId="3" fontId="7" fillId="24" borderId="2" xfId="0" applyNumberFormat="1" applyFont="1" applyFill="1" applyBorder="1" applyAlignment="1">
      <alignment horizontal="center" vertical="center"/>
    </xf>
    <xf numFmtId="3" fontId="7" fillId="25" borderId="2" xfId="0" applyNumberFormat="1" applyFont="1" applyFill="1" applyBorder="1" applyAlignment="1">
      <alignment horizontal="center" vertical="center"/>
    </xf>
    <xf numFmtId="10" fontId="7" fillId="19" borderId="2" xfId="1" applyNumberFormat="1" applyFont="1" applyFill="1" applyBorder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1" fontId="7" fillId="5" borderId="2" xfId="0" applyNumberFormat="1" applyFont="1" applyFill="1" applyBorder="1" applyAlignment="1">
      <alignment horizontal="center" vertical="center"/>
    </xf>
    <xf numFmtId="166" fontId="16" fillId="5" borderId="2" xfId="0" applyNumberFormat="1" applyFont="1" applyFill="1" applyBorder="1" applyAlignment="1"/>
    <xf numFmtId="4" fontId="17" fillId="0" borderId="5" xfId="4" applyNumberFormat="1" applyFont="1" applyBorder="1" applyAlignment="1">
      <alignment horizontal="center" vertical="center"/>
    </xf>
    <xf numFmtId="0" fontId="18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</cellXfs>
  <cellStyles count="5">
    <cellStyle name="Millares 2 2 10 2" xfId="3"/>
    <cellStyle name="Normal" xfId="0" builtinId="0"/>
    <cellStyle name="Normal 10" xfId="4"/>
    <cellStyle name="Normal 3" xfId="2"/>
    <cellStyle name="Porcentaje" xfId="1" builtinId="5"/>
  </cellStyles>
  <dxfs count="6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0"/>
        </top>
        <bottom style="thin">
          <color indexed="64"/>
        </bottom>
      </border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4</xdr:col>
      <xdr:colOff>1828800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3524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31749</xdr:rowOff>
    </xdr:from>
    <xdr:to>
      <xdr:col>4</xdr:col>
      <xdr:colOff>1828802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1" y="2632074"/>
          <a:ext cx="1809751" cy="14255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</xdr:row>
      <xdr:rowOff>41275</xdr:rowOff>
    </xdr:from>
    <xdr:to>
      <xdr:col>4</xdr:col>
      <xdr:colOff>1819275</xdr:colOff>
      <xdr:row>5</xdr:row>
      <xdr:rowOff>0</xdr:rowOff>
    </xdr:to>
    <xdr:pic>
      <xdr:nvPicPr>
        <xdr:cNvPr id="4" name="107 Imagen" descr="F:\IMG_6051.JPG"/>
        <xdr:cNvPicPr/>
      </xdr:nvPicPr>
      <xdr:blipFill>
        <a:blip xmlns:r="http://schemas.openxmlformats.org/officeDocument/2006/relationships" r:embed="rId3" cstate="print"/>
        <a:srcRect b="45752"/>
        <a:stretch>
          <a:fillRect/>
        </a:stretch>
      </xdr:blipFill>
      <xdr:spPr bwMode="auto">
        <a:xfrm>
          <a:off x="4076701" y="5556250"/>
          <a:ext cx="1800224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2267</xdr:colOff>
      <xdr:row>5</xdr:row>
      <xdr:rowOff>4536</xdr:rowOff>
    </xdr:from>
    <xdr:to>
      <xdr:col>4</xdr:col>
      <xdr:colOff>1828800</xdr:colOff>
      <xdr:row>6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9917" y="697683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</xdr:row>
      <xdr:rowOff>30844</xdr:rowOff>
    </xdr:from>
    <xdr:ext cx="1828800" cy="1429656"/>
    <xdr:pic>
      <xdr:nvPicPr>
        <xdr:cNvPr id="6" name="2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650" y="1137511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9</xdr:row>
      <xdr:rowOff>36740</xdr:rowOff>
    </xdr:from>
    <xdr:to>
      <xdr:col>4</xdr:col>
      <xdr:colOff>1819274</xdr:colOff>
      <xdr:row>10</xdr:row>
      <xdr:rowOff>2036</xdr:rowOff>
    </xdr:to>
    <xdr:pic>
      <xdr:nvPicPr>
        <xdr:cNvPr id="7" name="Imagen 6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257563" y="12641601"/>
          <a:ext cx="1422621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10</xdr:row>
      <xdr:rowOff>4536</xdr:rowOff>
    </xdr:from>
    <xdr:to>
      <xdr:col>4</xdr:col>
      <xdr:colOff>1819274</xdr:colOff>
      <xdr:row>11</xdr:row>
      <xdr:rowOff>2</xdr:rowOff>
    </xdr:to>
    <xdr:pic>
      <xdr:nvPicPr>
        <xdr:cNvPr id="8" name="Imagen 7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240891" y="14080220"/>
          <a:ext cx="1452791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11</xdr:row>
      <xdr:rowOff>12700</xdr:rowOff>
    </xdr:from>
    <xdr:to>
      <xdr:col>4</xdr:col>
      <xdr:colOff>1819275</xdr:colOff>
      <xdr:row>12</xdr:row>
      <xdr:rowOff>1</xdr:rowOff>
    </xdr:to>
    <xdr:pic>
      <xdr:nvPicPr>
        <xdr:cNvPr id="9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8" cstate="print"/>
        <a:srcRect l="32537" t="4477" r="14693" b="52594"/>
        <a:stretch>
          <a:fillRect/>
        </a:stretch>
      </xdr:blipFill>
      <xdr:spPr bwMode="auto">
        <a:xfrm>
          <a:off x="4064001" y="15728950"/>
          <a:ext cx="1812924" cy="1444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4535</xdr:rowOff>
    </xdr:from>
    <xdr:to>
      <xdr:col>4</xdr:col>
      <xdr:colOff>1828800</xdr:colOff>
      <xdr:row>13</xdr:row>
      <xdr:rowOff>2036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57650" y="17178110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13</xdr:row>
      <xdr:rowOff>10323</xdr:rowOff>
    </xdr:from>
    <xdr:to>
      <xdr:col>4</xdr:col>
      <xdr:colOff>1828800</xdr:colOff>
      <xdr:row>13</xdr:row>
      <xdr:rowOff>1456764</xdr:rowOff>
    </xdr:to>
    <xdr:pic>
      <xdr:nvPicPr>
        <xdr:cNvPr id="11" name="137 Imagen" descr="D:\Documents\UNIDAD MEDICA CENADUC\EXPEDIENTES CANINOS\EXPEDIENTES G11\FOTOS INGRESO\20150119_100234(0).jpg"/>
        <xdr:cNvPicPr/>
      </xdr:nvPicPr>
      <xdr:blipFill>
        <a:blip xmlns:r="http://schemas.openxmlformats.org/officeDocument/2006/relationships" r:embed="rId10" cstate="print"/>
        <a:srcRect l="25285" t="42230" r="25085" b="23625"/>
        <a:stretch>
          <a:fillRect/>
        </a:stretch>
      </xdr:blipFill>
      <xdr:spPr bwMode="auto">
        <a:xfrm>
          <a:off x="4059918" y="18641223"/>
          <a:ext cx="1826532" cy="1446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4536</xdr:rowOff>
    </xdr:from>
    <xdr:to>
      <xdr:col>4</xdr:col>
      <xdr:colOff>1831975</xdr:colOff>
      <xdr:row>15</xdr:row>
      <xdr:rowOff>2</xdr:rowOff>
    </xdr:to>
    <xdr:pic>
      <xdr:nvPicPr>
        <xdr:cNvPr id="12" name="Imagen 11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247242" y="19903169"/>
          <a:ext cx="1452791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15</xdr:row>
      <xdr:rowOff>12700</xdr:rowOff>
    </xdr:from>
    <xdr:to>
      <xdr:col>4</xdr:col>
      <xdr:colOff>1828800</xdr:colOff>
      <xdr:row>16</xdr:row>
      <xdr:rowOff>2036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064000" y="21558250"/>
          <a:ext cx="1822450" cy="14466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4537</xdr:rowOff>
    </xdr:from>
    <xdr:to>
      <xdr:col>4</xdr:col>
      <xdr:colOff>1831974</xdr:colOff>
      <xdr:row>16</xdr:row>
      <xdr:rowOff>1456763</xdr:rowOff>
    </xdr:to>
    <xdr:pic>
      <xdr:nvPicPr>
        <xdr:cNvPr id="14" name="Imagen 13" descr="D:\Desktop\Nueva carpeta\20160610_131034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247524" y="22817538"/>
          <a:ext cx="145222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17</xdr:row>
      <xdr:rowOff>6577</xdr:rowOff>
    </xdr:from>
    <xdr:to>
      <xdr:col>4</xdr:col>
      <xdr:colOff>1831973</xdr:colOff>
      <xdr:row>18</xdr:row>
      <xdr:rowOff>1</xdr:rowOff>
    </xdr:to>
    <xdr:pic>
      <xdr:nvPicPr>
        <xdr:cNvPr id="15" name="Imagen 229" descr="D:\Desktop\fotos cenaduc\20160914_100253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249849" y="24277752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18</xdr:row>
      <xdr:rowOff>5773</xdr:rowOff>
    </xdr:from>
    <xdr:to>
      <xdr:col>4</xdr:col>
      <xdr:colOff>1828800</xdr:colOff>
      <xdr:row>19</xdr:row>
      <xdr:rowOff>1</xdr:rowOff>
    </xdr:to>
    <xdr:pic>
      <xdr:nvPicPr>
        <xdr:cNvPr id="16" name="1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57650" y="25923298"/>
          <a:ext cx="1828800" cy="14515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4</xdr:col>
      <xdr:colOff>1828800</xdr:colOff>
      <xdr:row>20</xdr:row>
      <xdr:rowOff>2036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7650" y="27379385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5774</xdr:rowOff>
    </xdr:from>
    <xdr:to>
      <xdr:col>4</xdr:col>
      <xdr:colOff>1828800</xdr:colOff>
      <xdr:row>20</xdr:row>
      <xdr:rowOff>1456764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57650" y="28837949"/>
          <a:ext cx="1828800" cy="145099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21</xdr:row>
      <xdr:rowOff>4536</xdr:rowOff>
    </xdr:from>
    <xdr:to>
      <xdr:col>4</xdr:col>
      <xdr:colOff>1828800</xdr:colOff>
      <xdr:row>22</xdr:row>
      <xdr:rowOff>2</xdr:rowOff>
    </xdr:to>
    <xdr:pic>
      <xdr:nvPicPr>
        <xdr:cNvPr id="19" name="13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59918" y="30294036"/>
          <a:ext cx="1826532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22</xdr:row>
      <xdr:rowOff>4874</xdr:rowOff>
    </xdr:from>
    <xdr:to>
      <xdr:col>4</xdr:col>
      <xdr:colOff>1828800</xdr:colOff>
      <xdr:row>23</xdr:row>
      <xdr:rowOff>1774</xdr:rowOff>
    </xdr:to>
    <xdr:pic>
      <xdr:nvPicPr>
        <xdr:cNvPr id="20" name="13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59918" y="31751699"/>
          <a:ext cx="1826532" cy="1454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4535</xdr:rowOff>
    </xdr:from>
    <xdr:to>
      <xdr:col>4</xdr:col>
      <xdr:colOff>1828800</xdr:colOff>
      <xdr:row>23</xdr:row>
      <xdr:rowOff>1456763</xdr:rowOff>
    </xdr:to>
    <xdr:pic>
      <xdr:nvPicPr>
        <xdr:cNvPr id="21" name="140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7650" y="33208685"/>
          <a:ext cx="1828800" cy="14522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4536</xdr:rowOff>
    </xdr:from>
    <xdr:to>
      <xdr:col>4</xdr:col>
      <xdr:colOff>1828800</xdr:colOff>
      <xdr:row>25</xdr:row>
      <xdr:rowOff>1</xdr:rowOff>
    </xdr:to>
    <xdr:pic>
      <xdr:nvPicPr>
        <xdr:cNvPr id="22" name="41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57650" y="346660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25</xdr:row>
      <xdr:rowOff>14061</xdr:rowOff>
    </xdr:from>
    <xdr:ext cx="1828800" cy="1446439"/>
    <xdr:pic>
      <xdr:nvPicPr>
        <xdr:cNvPr id="23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61328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26</xdr:row>
      <xdr:rowOff>12700</xdr:rowOff>
    </xdr:from>
    <xdr:ext cx="1828800" cy="1447800"/>
    <xdr:pic>
      <xdr:nvPicPr>
        <xdr:cNvPr id="24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27</xdr:row>
      <xdr:rowOff>4536</xdr:rowOff>
    </xdr:from>
    <xdr:to>
      <xdr:col>4</xdr:col>
      <xdr:colOff>1828800</xdr:colOff>
      <xdr:row>27</xdr:row>
      <xdr:rowOff>1456764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7650" y="39037986"/>
          <a:ext cx="1828800" cy="145222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28</xdr:row>
      <xdr:rowOff>12700</xdr:rowOff>
    </xdr:from>
    <xdr:ext cx="1828800" cy="1447800"/>
    <xdr:pic>
      <xdr:nvPicPr>
        <xdr:cNvPr id="26" name="image22.jpg" title="Imagen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57650" y="405034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29</xdr:row>
      <xdr:rowOff>5773</xdr:rowOff>
    </xdr:from>
    <xdr:ext cx="1828800" cy="1454727"/>
    <xdr:pic>
      <xdr:nvPicPr>
        <xdr:cNvPr id="27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419538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30</xdr:row>
      <xdr:rowOff>22225</xdr:rowOff>
    </xdr:from>
    <xdr:ext cx="1809751" cy="1438275"/>
    <xdr:pic>
      <xdr:nvPicPr>
        <xdr:cNvPr id="28" name="image7.png" title="Imagen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73524" y="434276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34</xdr:row>
      <xdr:rowOff>18605</xdr:rowOff>
    </xdr:from>
    <xdr:to>
      <xdr:col>4</xdr:col>
      <xdr:colOff>1831975</xdr:colOff>
      <xdr:row>34</xdr:row>
      <xdr:rowOff>1456764</xdr:rowOff>
    </xdr:to>
    <xdr:pic>
      <xdr:nvPicPr>
        <xdr:cNvPr id="29" name="Imagen 202" descr="D:\Desktop\Nueva carpeta\20160601_124037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6" t="5762" r="20957" b="9687"/>
        <a:stretch/>
      </xdr:blipFill>
      <xdr:spPr bwMode="auto">
        <a:xfrm rot="5400000">
          <a:off x="4254558" y="49056422"/>
          <a:ext cx="143815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25399</xdr:colOff>
      <xdr:row>35</xdr:row>
      <xdr:rowOff>4536</xdr:rowOff>
    </xdr:from>
    <xdr:to>
      <xdr:col>4</xdr:col>
      <xdr:colOff>1828800</xdr:colOff>
      <xdr:row>36</xdr:row>
      <xdr:rowOff>1361</xdr:rowOff>
    </xdr:to>
    <xdr:pic>
      <xdr:nvPicPr>
        <xdr:cNvPr id="30" name="Imagen 180" descr="D:\Desktop\Nueva carpeta\20160624_104047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257675" y="50521960"/>
          <a:ext cx="1454150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4535</xdr:rowOff>
    </xdr:from>
    <xdr:to>
      <xdr:col>4</xdr:col>
      <xdr:colOff>1828800</xdr:colOff>
      <xdr:row>37</xdr:row>
      <xdr:rowOff>1</xdr:rowOff>
    </xdr:to>
    <xdr:pic>
      <xdr:nvPicPr>
        <xdr:cNvPr id="31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52153910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4</xdr:col>
      <xdr:colOff>1835551</xdr:colOff>
      <xdr:row>37</xdr:row>
      <xdr:rowOff>1456764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57650" y="53611235"/>
          <a:ext cx="1835551" cy="145222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38</xdr:row>
      <xdr:rowOff>10329</xdr:rowOff>
    </xdr:from>
    <xdr:to>
      <xdr:col>4</xdr:col>
      <xdr:colOff>1831973</xdr:colOff>
      <xdr:row>39</xdr:row>
      <xdr:rowOff>1</xdr:rowOff>
    </xdr:to>
    <xdr:pic>
      <xdr:nvPicPr>
        <xdr:cNvPr id="33" name="Imagen 32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251725" y="54883453"/>
          <a:ext cx="144699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39</xdr:row>
      <xdr:rowOff>7939</xdr:rowOff>
    </xdr:from>
    <xdr:ext cx="1819275" cy="1452562"/>
    <xdr:pic>
      <xdr:nvPicPr>
        <xdr:cNvPr id="34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244181" y="56345932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40</xdr:row>
      <xdr:rowOff>0</xdr:rowOff>
    </xdr:from>
    <xdr:ext cx="1828800" cy="1465053"/>
    <xdr:pic>
      <xdr:nvPicPr>
        <xdr:cNvPr id="35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7978675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41</xdr:row>
      <xdr:rowOff>4536</xdr:rowOff>
    </xdr:from>
    <xdr:to>
      <xdr:col>4</xdr:col>
      <xdr:colOff>1828800</xdr:colOff>
      <xdr:row>41</xdr:row>
      <xdr:rowOff>1456764</xdr:rowOff>
    </xdr:to>
    <xdr:pic>
      <xdr:nvPicPr>
        <xdr:cNvPr id="36" name="Imagen 35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936" y="59252250"/>
          <a:ext cx="145222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42</xdr:row>
      <xdr:rowOff>4537</xdr:rowOff>
    </xdr:from>
    <xdr:to>
      <xdr:col>4</xdr:col>
      <xdr:colOff>1831975</xdr:colOff>
      <xdr:row>43</xdr:row>
      <xdr:rowOff>1</xdr:rowOff>
    </xdr:to>
    <xdr:pic>
      <xdr:nvPicPr>
        <xdr:cNvPr id="37" name="Imagen 36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248830" y="60709856"/>
          <a:ext cx="1452789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43</xdr:row>
      <xdr:rowOff>16098</xdr:rowOff>
    </xdr:from>
    <xdr:to>
      <xdr:col>4</xdr:col>
      <xdr:colOff>1828800</xdr:colOff>
      <xdr:row>44</xdr:row>
      <xdr:rowOff>1</xdr:rowOff>
    </xdr:to>
    <xdr:pic>
      <xdr:nvPicPr>
        <xdr:cNvPr id="38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59918" y="62366748"/>
          <a:ext cx="1826532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4873</xdr:rowOff>
    </xdr:from>
    <xdr:to>
      <xdr:col>4</xdr:col>
      <xdr:colOff>1828800</xdr:colOff>
      <xdr:row>44</xdr:row>
      <xdr:rowOff>1456764</xdr:rowOff>
    </xdr:to>
    <xdr:pic>
      <xdr:nvPicPr>
        <xdr:cNvPr id="39" name="32 Imagen" descr="D:\Pictures\20130730_123213.jpg"/>
        <xdr:cNvPicPr/>
      </xdr:nvPicPr>
      <xdr:blipFill>
        <a:blip xmlns:r="http://schemas.openxmlformats.org/officeDocument/2006/relationships" r:embed="rId38" cstate="print"/>
        <a:srcRect l="31147" t="39489" r="17384" b="15037"/>
        <a:stretch>
          <a:fillRect/>
        </a:stretch>
      </xdr:blipFill>
      <xdr:spPr bwMode="auto">
        <a:xfrm>
          <a:off x="4057650" y="63812848"/>
          <a:ext cx="1828800" cy="145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</xdr:row>
      <xdr:rowOff>5774</xdr:rowOff>
    </xdr:from>
    <xdr:to>
      <xdr:col>4</xdr:col>
      <xdr:colOff>1828800</xdr:colOff>
      <xdr:row>46</xdr:row>
      <xdr:rowOff>1</xdr:rowOff>
    </xdr:to>
    <xdr:pic>
      <xdr:nvPicPr>
        <xdr:cNvPr id="4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65271074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46</xdr:row>
      <xdr:rowOff>4536</xdr:rowOff>
    </xdr:from>
    <xdr:to>
      <xdr:col>4</xdr:col>
      <xdr:colOff>1831975</xdr:colOff>
      <xdr:row>47</xdr:row>
      <xdr:rowOff>0</xdr:rowOff>
    </xdr:to>
    <xdr:pic>
      <xdr:nvPicPr>
        <xdr:cNvPr id="41" name="Imagen 220" descr="D:\Desktop\Nueva carpeta\20160624_103817.jpg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23" t="32512" r="29718" b="10782"/>
        <a:stretch/>
      </xdr:blipFill>
      <xdr:spPr bwMode="auto">
        <a:xfrm rot="5400000">
          <a:off x="4247243" y="66537568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47</xdr:row>
      <xdr:rowOff>4535</xdr:rowOff>
    </xdr:from>
    <xdr:to>
      <xdr:col>4</xdr:col>
      <xdr:colOff>1828800</xdr:colOff>
      <xdr:row>48</xdr:row>
      <xdr:rowOff>0</xdr:rowOff>
    </xdr:to>
    <xdr:pic>
      <xdr:nvPicPr>
        <xdr:cNvPr id="42" name="Imagen 23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57650" y="6818448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49</xdr:row>
      <xdr:rowOff>4536</xdr:rowOff>
    </xdr:from>
    <xdr:ext cx="1828800" cy="1455964"/>
    <xdr:pic>
      <xdr:nvPicPr>
        <xdr:cNvPr id="43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1538" t="14603" r="-962" b="33474"/>
        <a:stretch>
          <a:fillRect/>
        </a:stretch>
      </xdr:blipFill>
      <xdr:spPr>
        <a:xfrm>
          <a:off x="4057650" y="7109913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50</xdr:row>
      <xdr:rowOff>4536</xdr:rowOff>
    </xdr:from>
    <xdr:to>
      <xdr:col>4</xdr:col>
      <xdr:colOff>1831975</xdr:colOff>
      <xdr:row>51</xdr:row>
      <xdr:rowOff>1</xdr:rowOff>
    </xdr:to>
    <xdr:pic>
      <xdr:nvPicPr>
        <xdr:cNvPr id="44" name="Imagen 43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247243" y="72366868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51</xdr:row>
      <xdr:rowOff>14060</xdr:rowOff>
    </xdr:from>
    <xdr:ext cx="1828800" cy="1446440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740233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52</xdr:row>
      <xdr:rowOff>16099</xdr:rowOff>
    </xdr:from>
    <xdr:to>
      <xdr:col>4</xdr:col>
      <xdr:colOff>1828800</xdr:colOff>
      <xdr:row>53</xdr:row>
      <xdr:rowOff>0</xdr:rowOff>
    </xdr:to>
    <xdr:pic>
      <xdr:nvPicPr>
        <xdr:cNvPr id="46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45" cstate="print"/>
        <a:srcRect l="25712" t="23051" r="25379" b="48566"/>
        <a:stretch>
          <a:fillRect/>
        </a:stretch>
      </xdr:blipFill>
      <xdr:spPr bwMode="auto">
        <a:xfrm>
          <a:off x="4057650" y="75482674"/>
          <a:ext cx="1828800" cy="1441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53</xdr:row>
      <xdr:rowOff>5773</xdr:rowOff>
    </xdr:from>
    <xdr:ext cx="1828800" cy="1454727"/>
    <xdr:pic>
      <xdr:nvPicPr>
        <xdr:cNvPr id="47" name="136 Image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57650" y="7692967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54</xdr:row>
      <xdr:rowOff>4536</xdr:rowOff>
    </xdr:from>
    <xdr:to>
      <xdr:col>4</xdr:col>
      <xdr:colOff>1819275</xdr:colOff>
      <xdr:row>55</xdr:row>
      <xdr:rowOff>1</xdr:rowOff>
    </xdr:to>
    <xdr:pic>
      <xdr:nvPicPr>
        <xdr:cNvPr id="48" name="Imagen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057650" y="78385761"/>
          <a:ext cx="1819275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4535</xdr:rowOff>
    </xdr:from>
    <xdr:to>
      <xdr:col>4</xdr:col>
      <xdr:colOff>1828800</xdr:colOff>
      <xdr:row>55</xdr:row>
      <xdr:rowOff>1456764</xdr:rowOff>
    </xdr:to>
    <xdr:pic>
      <xdr:nvPicPr>
        <xdr:cNvPr id="49" name="40 Imagen" descr="DSC_08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5278" t="35719" r="4750" b="20625"/>
        <a:stretch>
          <a:fillRect/>
        </a:stretch>
      </xdr:blipFill>
      <xdr:spPr>
        <a:xfrm>
          <a:off x="4057650" y="7984308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56</xdr:row>
      <xdr:rowOff>11685</xdr:rowOff>
    </xdr:from>
    <xdr:to>
      <xdr:col>4</xdr:col>
      <xdr:colOff>1828800</xdr:colOff>
      <xdr:row>57</xdr:row>
      <xdr:rowOff>0</xdr:rowOff>
    </xdr:to>
    <xdr:pic>
      <xdr:nvPicPr>
        <xdr:cNvPr id="50" name="Imagen 49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266693" y="81133442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58</xdr:row>
      <xdr:rowOff>4536</xdr:rowOff>
    </xdr:from>
    <xdr:to>
      <xdr:col>4</xdr:col>
      <xdr:colOff>1828800</xdr:colOff>
      <xdr:row>59</xdr:row>
      <xdr:rowOff>0</xdr:rowOff>
    </xdr:to>
    <xdr:pic>
      <xdr:nvPicPr>
        <xdr:cNvPr id="51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840270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59</xdr:row>
      <xdr:rowOff>1</xdr:rowOff>
    </xdr:from>
    <xdr:to>
      <xdr:col>4</xdr:col>
      <xdr:colOff>1831067</xdr:colOff>
      <xdr:row>60</xdr:row>
      <xdr:rowOff>28017</xdr:rowOff>
    </xdr:to>
    <xdr:pic>
      <xdr:nvPicPr>
        <xdr:cNvPr id="52" name="Imagen 224" descr="D:\Desktop\Nueva carpeta\20160601_12332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231646" y="85496122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4</xdr:col>
      <xdr:colOff>1831041</xdr:colOff>
      <xdr:row>61</xdr:row>
      <xdr:rowOff>0</xdr:rowOff>
    </xdr:to>
    <xdr:pic>
      <xdr:nvPicPr>
        <xdr:cNvPr id="53" name="Imagen 266" descr="D:\Desktop\fotos cenaduc\20160914_094844.jpg"/>
        <xdr:cNvPicPr/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248364" y="86942172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61</xdr:row>
      <xdr:rowOff>8610</xdr:rowOff>
    </xdr:from>
    <xdr:ext cx="1828800" cy="1451890"/>
    <xdr:pic>
      <xdr:nvPicPr>
        <xdr:cNvPr id="5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85911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</xdr:row>
      <xdr:rowOff>3175</xdr:rowOff>
    </xdr:from>
    <xdr:ext cx="1828800" cy="1457325"/>
    <xdr:pic>
      <xdr:nvPicPr>
        <xdr:cNvPr id="55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243387" y="89857263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63</xdr:row>
      <xdr:rowOff>4535</xdr:rowOff>
    </xdr:from>
    <xdr:to>
      <xdr:col>4</xdr:col>
      <xdr:colOff>1828800</xdr:colOff>
      <xdr:row>64</xdr:row>
      <xdr:rowOff>0</xdr:rowOff>
    </xdr:to>
    <xdr:pic>
      <xdr:nvPicPr>
        <xdr:cNvPr id="56" name="16 Image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57650" y="915016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4</xdr:col>
      <xdr:colOff>1828800</xdr:colOff>
      <xdr:row>65</xdr:row>
      <xdr:rowOff>0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57650" y="92959011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65</xdr:row>
      <xdr:rowOff>5772</xdr:rowOff>
    </xdr:from>
    <xdr:ext cx="1828800" cy="1454728"/>
    <xdr:pic>
      <xdr:nvPicPr>
        <xdr:cNvPr id="58" name="image26.png" title="Imagen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57650" y="94417572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66</xdr:row>
      <xdr:rowOff>4537</xdr:rowOff>
    </xdr:from>
    <xdr:ext cx="1828799" cy="1455964"/>
    <xdr:pic>
      <xdr:nvPicPr>
        <xdr:cNvPr id="59" name="Imagen 58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95687244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67</xdr:row>
      <xdr:rowOff>4536</xdr:rowOff>
    </xdr:from>
    <xdr:ext cx="1828800" cy="1455964"/>
    <xdr:pic>
      <xdr:nvPicPr>
        <xdr:cNvPr id="60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733098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68</xdr:row>
      <xdr:rowOff>4536</xdr:rowOff>
    </xdr:from>
    <xdr:to>
      <xdr:col>4</xdr:col>
      <xdr:colOff>1828800</xdr:colOff>
      <xdr:row>69</xdr:row>
      <xdr:rowOff>1</xdr:rowOff>
    </xdr:to>
    <xdr:pic>
      <xdr:nvPicPr>
        <xdr:cNvPr id="61" name="64 Imagen" descr="D:\Documents\UNIDAD MEDICA CENADUC\EXPEDIENTES CANINOS\EXPEDIENTES G10\FOTOS INGRESO\20140616_112118.jpg"/>
        <xdr:cNvPicPr/>
      </xdr:nvPicPr>
      <xdr:blipFill>
        <a:blip xmlns:r="http://schemas.openxmlformats.org/officeDocument/2006/relationships" r:embed="rId60" cstate="print"/>
        <a:srcRect l="26436" t="31373" r="12386"/>
        <a:stretch>
          <a:fillRect/>
        </a:stretch>
      </xdr:blipFill>
      <xdr:spPr bwMode="auto">
        <a:xfrm>
          <a:off x="4057650" y="98788311"/>
          <a:ext cx="1828800" cy="1452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69</xdr:row>
      <xdr:rowOff>4536</xdr:rowOff>
    </xdr:from>
    <xdr:to>
      <xdr:col>4</xdr:col>
      <xdr:colOff>1828800</xdr:colOff>
      <xdr:row>69</xdr:row>
      <xdr:rowOff>1456764</xdr:rowOff>
    </xdr:to>
    <xdr:pic>
      <xdr:nvPicPr>
        <xdr:cNvPr id="62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61" cstate="print"/>
        <a:srcRect l="29109" t="24354" r="22231" b="24029"/>
        <a:stretch>
          <a:fillRect/>
        </a:stretch>
      </xdr:blipFill>
      <xdr:spPr bwMode="auto">
        <a:xfrm>
          <a:off x="4057650" y="100245636"/>
          <a:ext cx="1828800" cy="145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70</xdr:row>
      <xdr:rowOff>4535</xdr:rowOff>
    </xdr:from>
    <xdr:to>
      <xdr:col>4</xdr:col>
      <xdr:colOff>1828800</xdr:colOff>
      <xdr:row>71</xdr:row>
      <xdr:rowOff>0</xdr:rowOff>
    </xdr:to>
    <xdr:pic>
      <xdr:nvPicPr>
        <xdr:cNvPr id="63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101514955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71</xdr:row>
      <xdr:rowOff>4537</xdr:rowOff>
    </xdr:from>
    <xdr:to>
      <xdr:col>4</xdr:col>
      <xdr:colOff>1831041</xdr:colOff>
      <xdr:row>72</xdr:row>
      <xdr:rowOff>0</xdr:rowOff>
    </xdr:to>
    <xdr:pic>
      <xdr:nvPicPr>
        <xdr:cNvPr id="64" name="Imagen 63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248364" y="102972747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72</xdr:row>
      <xdr:rowOff>4536</xdr:rowOff>
    </xdr:from>
    <xdr:to>
      <xdr:col>4</xdr:col>
      <xdr:colOff>1828800</xdr:colOff>
      <xdr:row>73</xdr:row>
      <xdr:rowOff>1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57650" y="104617611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1790700</xdr:colOff>
      <xdr:row>74</xdr:row>
      <xdr:rowOff>4535</xdr:rowOff>
    </xdr:from>
    <xdr:to>
      <xdr:col>4</xdr:col>
      <xdr:colOff>1828800</xdr:colOff>
      <xdr:row>75</xdr:row>
      <xdr:rowOff>1774</xdr:rowOff>
    </xdr:to>
    <xdr:pic>
      <xdr:nvPicPr>
        <xdr:cNvPr id="66" name="Imagen 65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7345142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75</xdr:row>
      <xdr:rowOff>4537</xdr:rowOff>
    </xdr:from>
    <xdr:to>
      <xdr:col>4</xdr:col>
      <xdr:colOff>1831041</xdr:colOff>
      <xdr:row>76</xdr:row>
      <xdr:rowOff>2</xdr:rowOff>
    </xdr:to>
    <xdr:pic>
      <xdr:nvPicPr>
        <xdr:cNvPr id="67" name="Imagen 6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248363" y="108802048"/>
          <a:ext cx="1452790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76</xdr:row>
      <xdr:rowOff>4536</xdr:rowOff>
    </xdr:from>
    <xdr:to>
      <xdr:col>4</xdr:col>
      <xdr:colOff>1828802</xdr:colOff>
      <xdr:row>77</xdr:row>
      <xdr:rowOff>2036</xdr:rowOff>
    </xdr:to>
    <xdr:pic>
      <xdr:nvPicPr>
        <xdr:cNvPr id="68" name="Imagen 67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244638" y="110259923"/>
          <a:ext cx="1454825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77</xdr:row>
      <xdr:rowOff>8739</xdr:rowOff>
    </xdr:from>
    <xdr:to>
      <xdr:col>4</xdr:col>
      <xdr:colOff>1831973</xdr:colOff>
      <xdr:row>78</xdr:row>
      <xdr:rowOff>1</xdr:rowOff>
    </xdr:to>
    <xdr:pic>
      <xdr:nvPicPr>
        <xdr:cNvPr id="69" name="Imagen 235" descr="D:\Desktop\fotos cenaduc\20160914_09394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250930" y="111718333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78</xdr:row>
      <xdr:rowOff>3717</xdr:rowOff>
    </xdr:from>
    <xdr:to>
      <xdr:col>4</xdr:col>
      <xdr:colOff>1831041</xdr:colOff>
      <xdr:row>79</xdr:row>
      <xdr:rowOff>0</xdr:rowOff>
    </xdr:to>
    <xdr:pic>
      <xdr:nvPicPr>
        <xdr:cNvPr id="7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247954" y="113173612"/>
          <a:ext cx="145360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79</xdr:row>
      <xdr:rowOff>4536</xdr:rowOff>
    </xdr:from>
    <xdr:to>
      <xdr:col>4</xdr:col>
      <xdr:colOff>1828800</xdr:colOff>
      <xdr:row>80</xdr:row>
      <xdr:rowOff>0</xdr:rowOff>
    </xdr:to>
    <xdr:pic>
      <xdr:nvPicPr>
        <xdr:cNvPr id="71" name="135 Image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59918" y="114818886"/>
          <a:ext cx="1826532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5895</xdr:rowOff>
    </xdr:from>
    <xdr:to>
      <xdr:col>4</xdr:col>
      <xdr:colOff>1831974</xdr:colOff>
      <xdr:row>81</xdr:row>
      <xdr:rowOff>0</xdr:rowOff>
    </xdr:to>
    <xdr:pic>
      <xdr:nvPicPr>
        <xdr:cNvPr id="7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247922" y="1160872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81</xdr:row>
      <xdr:rowOff>4535</xdr:rowOff>
    </xdr:from>
    <xdr:to>
      <xdr:col>4</xdr:col>
      <xdr:colOff>1828800</xdr:colOff>
      <xdr:row>82</xdr:row>
      <xdr:rowOff>0</xdr:rowOff>
    </xdr:to>
    <xdr:pic>
      <xdr:nvPicPr>
        <xdr:cNvPr id="73" name="132 Image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59917" y="117733535"/>
          <a:ext cx="1826533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82</xdr:row>
      <xdr:rowOff>9523</xdr:rowOff>
    </xdr:from>
    <xdr:to>
      <xdr:col>4</xdr:col>
      <xdr:colOff>1831041</xdr:colOff>
      <xdr:row>83</xdr:row>
      <xdr:rowOff>2</xdr:rowOff>
    </xdr:to>
    <xdr:pic>
      <xdr:nvPicPr>
        <xdr:cNvPr id="74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250856" y="119005816"/>
          <a:ext cx="1447804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1828800</xdr:colOff>
      <xdr:row>84</xdr:row>
      <xdr:rowOff>2036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57650" y="120643650"/>
          <a:ext cx="1828800" cy="1459361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84</xdr:row>
      <xdr:rowOff>4537</xdr:rowOff>
    </xdr:from>
    <xdr:to>
      <xdr:col>4</xdr:col>
      <xdr:colOff>1831067</xdr:colOff>
      <xdr:row>85</xdr:row>
      <xdr:rowOff>0</xdr:rowOff>
    </xdr:to>
    <xdr:pic>
      <xdr:nvPicPr>
        <xdr:cNvPr id="76" name="Imagen 75" descr="D:\Documents\UNIDAD MEDICA ESCUELA CANINA\EXPEDIENTES CANINOS\EXPEDIENTES G20\20190214_092036(0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7" t="17239" r="40706"/>
        <a:stretch/>
      </xdr:blipFill>
      <xdr:spPr bwMode="auto">
        <a:xfrm rot="5400000">
          <a:off x="4247923" y="121917506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86</xdr:row>
      <xdr:rowOff>25631</xdr:rowOff>
    </xdr:from>
    <xdr:to>
      <xdr:col>4</xdr:col>
      <xdr:colOff>1828800</xdr:colOff>
      <xdr:row>87</xdr:row>
      <xdr:rowOff>1</xdr:rowOff>
    </xdr:to>
    <xdr:pic>
      <xdr:nvPicPr>
        <xdr:cNvPr id="77" name="Imagen 136" descr="D:\Desktop\Nueva carpeta\20160610_130053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257336" y="124843838"/>
          <a:ext cx="143169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87</xdr:row>
      <xdr:rowOff>4537</xdr:rowOff>
    </xdr:from>
    <xdr:to>
      <xdr:col>4</xdr:col>
      <xdr:colOff>1831041</xdr:colOff>
      <xdr:row>88</xdr:row>
      <xdr:rowOff>2037</xdr:rowOff>
    </xdr:to>
    <xdr:pic>
      <xdr:nvPicPr>
        <xdr:cNvPr id="78" name="Imagen 137" descr="D:\Desktop\Nueva carpeta (3)\20170324_101824(1)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247345" y="126290966"/>
          <a:ext cx="1454825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88</xdr:row>
      <xdr:rowOff>4536</xdr:rowOff>
    </xdr:from>
    <xdr:to>
      <xdr:col>4</xdr:col>
      <xdr:colOff>1828800</xdr:colOff>
      <xdr:row>89</xdr:row>
      <xdr:rowOff>0</xdr:rowOff>
    </xdr:to>
    <xdr:pic>
      <xdr:nvPicPr>
        <xdr:cNvPr id="79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78" cstate="print"/>
        <a:srcRect l="29788" t="35302" r="29250" b="25002"/>
        <a:stretch>
          <a:fillRect/>
        </a:stretch>
      </xdr:blipFill>
      <xdr:spPr bwMode="auto">
        <a:xfrm>
          <a:off x="4059918" y="12793481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89</xdr:row>
      <xdr:rowOff>1360</xdr:rowOff>
    </xdr:from>
    <xdr:to>
      <xdr:col>4</xdr:col>
      <xdr:colOff>1828800</xdr:colOff>
      <xdr:row>90</xdr:row>
      <xdr:rowOff>1</xdr:rowOff>
    </xdr:to>
    <xdr:pic>
      <xdr:nvPicPr>
        <xdr:cNvPr id="80" name="5 Image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59918" y="12938896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90</xdr:row>
      <xdr:rowOff>2161</xdr:rowOff>
    </xdr:from>
    <xdr:to>
      <xdr:col>4</xdr:col>
      <xdr:colOff>1828800</xdr:colOff>
      <xdr:row>90</xdr:row>
      <xdr:rowOff>1457324</xdr:rowOff>
    </xdr:to>
    <xdr:pic>
      <xdr:nvPicPr>
        <xdr:cNvPr id="8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30660268"/>
          <a:ext cx="1455163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91</xdr:row>
      <xdr:rowOff>1361</xdr:rowOff>
    </xdr:from>
    <xdr:to>
      <xdr:col>4</xdr:col>
      <xdr:colOff>1828800</xdr:colOff>
      <xdr:row>92</xdr:row>
      <xdr:rowOff>0</xdr:rowOff>
    </xdr:to>
    <xdr:pic>
      <xdr:nvPicPr>
        <xdr:cNvPr id="82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245202" y="132118327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1831975</xdr:colOff>
      <xdr:row>92</xdr:row>
      <xdr:rowOff>1451470</xdr:rowOff>
    </xdr:to>
    <xdr:pic>
      <xdr:nvPicPr>
        <xdr:cNvPr id="83" name="Imagen 82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247903" y="13356932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93</xdr:row>
      <xdr:rowOff>2306</xdr:rowOff>
    </xdr:from>
    <xdr:to>
      <xdr:col>4</xdr:col>
      <xdr:colOff>1819275</xdr:colOff>
      <xdr:row>94</xdr:row>
      <xdr:rowOff>1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57650" y="135219206"/>
          <a:ext cx="1819275" cy="14550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94</xdr:row>
      <xdr:rowOff>33454</xdr:rowOff>
    </xdr:from>
    <xdr:ext cx="1828800" cy="1427046"/>
    <xdr:pic>
      <xdr:nvPicPr>
        <xdr:cNvPr id="85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84" cstate="print"/>
        <a:srcRect l="29106" t="33578" r="10906" b="30498"/>
        <a:stretch>
          <a:fillRect/>
        </a:stretch>
      </xdr:blipFill>
      <xdr:spPr bwMode="auto">
        <a:xfrm>
          <a:off x="4057650" y="13670767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95</xdr:row>
      <xdr:rowOff>0</xdr:rowOff>
    </xdr:from>
    <xdr:to>
      <xdr:col>4</xdr:col>
      <xdr:colOff>1828800</xdr:colOff>
      <xdr:row>96</xdr:row>
      <xdr:rowOff>0</xdr:rowOff>
    </xdr:to>
    <xdr:pic>
      <xdr:nvPicPr>
        <xdr:cNvPr id="86" name="Imagen 8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38131550"/>
          <a:ext cx="18288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25</xdr:row>
      <xdr:rowOff>14061</xdr:rowOff>
    </xdr:from>
    <xdr:ext cx="1828800" cy="1446439"/>
    <xdr:pic>
      <xdr:nvPicPr>
        <xdr:cNvPr id="87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61328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26</xdr:row>
      <xdr:rowOff>12700</xdr:rowOff>
    </xdr:from>
    <xdr:ext cx="1828800" cy="1447800"/>
    <xdr:pic>
      <xdr:nvPicPr>
        <xdr:cNvPr id="88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29</xdr:row>
      <xdr:rowOff>5773</xdr:rowOff>
    </xdr:from>
    <xdr:ext cx="1828800" cy="1454727"/>
    <xdr:pic>
      <xdr:nvPicPr>
        <xdr:cNvPr id="89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419538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40</xdr:row>
      <xdr:rowOff>0</xdr:rowOff>
    </xdr:from>
    <xdr:ext cx="1828800" cy="1465053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7978675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41</xdr:row>
      <xdr:rowOff>4536</xdr:rowOff>
    </xdr:from>
    <xdr:to>
      <xdr:col>4</xdr:col>
      <xdr:colOff>1828800</xdr:colOff>
      <xdr:row>41</xdr:row>
      <xdr:rowOff>1456764</xdr:rowOff>
    </xdr:to>
    <xdr:pic>
      <xdr:nvPicPr>
        <xdr:cNvPr id="91" name="Imagen 90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936" y="59252250"/>
          <a:ext cx="145222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51</xdr:row>
      <xdr:rowOff>14060</xdr:rowOff>
    </xdr:from>
    <xdr:ext cx="1828800" cy="1446440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740233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58</xdr:row>
      <xdr:rowOff>4536</xdr:rowOff>
    </xdr:from>
    <xdr:to>
      <xdr:col>4</xdr:col>
      <xdr:colOff>1828800</xdr:colOff>
      <xdr:row>59</xdr:row>
      <xdr:rowOff>0</xdr:rowOff>
    </xdr:to>
    <xdr:pic>
      <xdr:nvPicPr>
        <xdr:cNvPr id="93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840270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61</xdr:row>
      <xdr:rowOff>8610</xdr:rowOff>
    </xdr:from>
    <xdr:ext cx="1828800" cy="1451890"/>
    <xdr:pic>
      <xdr:nvPicPr>
        <xdr:cNvPr id="9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85911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66</xdr:row>
      <xdr:rowOff>4537</xdr:rowOff>
    </xdr:from>
    <xdr:ext cx="1828799" cy="1455964"/>
    <xdr:pic>
      <xdr:nvPicPr>
        <xdr:cNvPr id="95" name="Imagen 9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95687244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67</xdr:row>
      <xdr:rowOff>4536</xdr:rowOff>
    </xdr:from>
    <xdr:ext cx="1828800" cy="1455964"/>
    <xdr:pic>
      <xdr:nvPicPr>
        <xdr:cNvPr id="96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733098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70</xdr:row>
      <xdr:rowOff>4535</xdr:rowOff>
    </xdr:from>
    <xdr:to>
      <xdr:col>4</xdr:col>
      <xdr:colOff>1828800</xdr:colOff>
      <xdr:row>71</xdr:row>
      <xdr:rowOff>0</xdr:rowOff>
    </xdr:to>
    <xdr:pic>
      <xdr:nvPicPr>
        <xdr:cNvPr id="97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101514955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74</xdr:row>
      <xdr:rowOff>4535</xdr:rowOff>
    </xdr:from>
    <xdr:to>
      <xdr:col>4</xdr:col>
      <xdr:colOff>1828800</xdr:colOff>
      <xdr:row>75</xdr:row>
      <xdr:rowOff>1774</xdr:rowOff>
    </xdr:to>
    <xdr:pic>
      <xdr:nvPicPr>
        <xdr:cNvPr id="98" name="Imagen 97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7345142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90</xdr:row>
      <xdr:rowOff>2161</xdr:rowOff>
    </xdr:from>
    <xdr:to>
      <xdr:col>4</xdr:col>
      <xdr:colOff>1828800</xdr:colOff>
      <xdr:row>90</xdr:row>
      <xdr:rowOff>1457324</xdr:rowOff>
    </xdr:to>
    <xdr:pic>
      <xdr:nvPicPr>
        <xdr:cNvPr id="9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30660268"/>
          <a:ext cx="1455163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6</xdr:row>
      <xdr:rowOff>33617</xdr:rowOff>
    </xdr:from>
    <xdr:to>
      <xdr:col>4</xdr:col>
      <xdr:colOff>1804146</xdr:colOff>
      <xdr:row>6</xdr:row>
      <xdr:rowOff>1445558</xdr:rowOff>
    </xdr:to>
    <xdr:pic>
      <xdr:nvPicPr>
        <xdr:cNvPr id="100" name="Imagen 99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827834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156882</xdr:colOff>
      <xdr:row>32</xdr:row>
      <xdr:rowOff>33617</xdr:rowOff>
    </xdr:from>
    <xdr:to>
      <xdr:col>4</xdr:col>
      <xdr:colOff>1580029</xdr:colOff>
      <xdr:row>33</xdr:row>
      <xdr:rowOff>2037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214532" y="46353692"/>
          <a:ext cx="1423147" cy="142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2</xdr:rowOff>
    </xdr:from>
    <xdr:to>
      <xdr:col>4</xdr:col>
      <xdr:colOff>1636058</xdr:colOff>
      <xdr:row>31</xdr:row>
      <xdr:rowOff>1367121</xdr:rowOff>
    </xdr:to>
    <xdr:pic>
      <xdr:nvPicPr>
        <xdr:cNvPr id="102" name="Imagen 101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192119" y="44728283"/>
          <a:ext cx="1367119" cy="16360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1781734</xdr:colOff>
      <xdr:row>74</xdr:row>
      <xdr:rowOff>11209</xdr:rowOff>
    </xdr:to>
    <xdr:pic>
      <xdr:nvPicPr>
        <xdr:cNvPr id="103" name="Imagen 102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8" t="2385" r="22923" b="7660"/>
        <a:stretch/>
      </xdr:blipFill>
      <xdr:spPr bwMode="auto">
        <a:xfrm rot="5400000">
          <a:off x="4214250" y="105913800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19050</xdr:colOff>
      <xdr:row>96</xdr:row>
      <xdr:rowOff>23132</xdr:rowOff>
    </xdr:from>
    <xdr:to>
      <xdr:col>4</xdr:col>
      <xdr:colOff>1857375</xdr:colOff>
      <xdr:row>96</xdr:row>
      <xdr:rowOff>1523999</xdr:rowOff>
    </xdr:to>
    <xdr:pic>
      <xdr:nvPicPr>
        <xdr:cNvPr id="104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76700" y="139716782"/>
          <a:ext cx="1838325" cy="1500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22411</xdr:colOff>
      <xdr:row>85</xdr:row>
      <xdr:rowOff>33617</xdr:rowOff>
    </xdr:from>
    <xdr:to>
      <xdr:col>4</xdr:col>
      <xdr:colOff>1804146</xdr:colOff>
      <xdr:row>85</xdr:row>
      <xdr:rowOff>1445558</xdr:rowOff>
    </xdr:to>
    <xdr:pic>
      <xdr:nvPicPr>
        <xdr:cNvPr id="105" name="Imagen 104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23407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85</xdr:row>
      <xdr:rowOff>33617</xdr:rowOff>
    </xdr:from>
    <xdr:to>
      <xdr:col>4</xdr:col>
      <xdr:colOff>1804146</xdr:colOff>
      <xdr:row>85</xdr:row>
      <xdr:rowOff>1445558</xdr:rowOff>
    </xdr:to>
    <xdr:pic>
      <xdr:nvPicPr>
        <xdr:cNvPr id="106" name="Imagen 105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23407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68036</xdr:colOff>
      <xdr:row>95</xdr:row>
      <xdr:rowOff>1537607</xdr:rowOff>
    </xdr:from>
    <xdr:to>
      <xdr:col>5</xdr:col>
      <xdr:colOff>21344</xdr:colOff>
      <xdr:row>96</xdr:row>
      <xdr:rowOff>1553978</xdr:rowOff>
    </xdr:to>
    <xdr:pic>
      <xdr:nvPicPr>
        <xdr:cNvPr id="107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125686" y="139669157"/>
          <a:ext cx="1829733" cy="1578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33</xdr:row>
      <xdr:rowOff>5774</xdr:rowOff>
    </xdr:from>
    <xdr:ext cx="1823357" cy="1451965"/>
    <xdr:pic>
      <xdr:nvPicPr>
        <xdr:cNvPr id="10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4778317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97</xdr:row>
      <xdr:rowOff>0</xdr:rowOff>
    </xdr:from>
    <xdr:to>
      <xdr:col>4</xdr:col>
      <xdr:colOff>1830455</xdr:colOff>
      <xdr:row>98</xdr:row>
      <xdr:rowOff>0</xdr:rowOff>
    </xdr:to>
    <xdr:pic>
      <xdr:nvPicPr>
        <xdr:cNvPr id="110" name="Imagen 109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5" t="8141" r="39109" b="8084"/>
        <a:stretch/>
      </xdr:blipFill>
      <xdr:spPr bwMode="auto">
        <a:xfrm rot="5400000">
          <a:off x="4190999" y="141120744"/>
          <a:ext cx="1562100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47</xdr:row>
      <xdr:rowOff>1455963</xdr:rowOff>
    </xdr:from>
    <xdr:to>
      <xdr:col>4</xdr:col>
      <xdr:colOff>1836964</xdr:colOff>
      <xdr:row>48</xdr:row>
      <xdr:rowOff>1387928</xdr:rowOff>
    </xdr:to>
    <xdr:pic>
      <xdr:nvPicPr>
        <xdr:cNvPr id="111" name="Imagen 11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057650" y="69635913"/>
          <a:ext cx="1836964" cy="13892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47857</xdr:colOff>
      <xdr:row>3</xdr:row>
      <xdr:rowOff>1415142</xdr:rowOff>
    </xdr:to>
    <xdr:pic>
      <xdr:nvPicPr>
        <xdr:cNvPr id="112" name="Imagen 11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057650" y="4057650"/>
          <a:ext cx="1924282" cy="14151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1</xdr:rowOff>
    </xdr:from>
    <xdr:to>
      <xdr:col>4</xdr:col>
      <xdr:colOff>1483178</xdr:colOff>
      <xdr:row>8</xdr:row>
      <xdr:rowOff>54432</xdr:rowOff>
    </xdr:to>
    <xdr:pic>
      <xdr:nvPicPr>
        <xdr:cNvPr id="113" name="Imagen 112" descr="D:\descargas\20211130_094257.jpg"/>
        <xdr:cNvPicPr/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43" t="14066" r="29828" b="33365"/>
        <a:stretch/>
      </xdr:blipFill>
      <xdr:spPr bwMode="auto">
        <a:xfrm rot="5400000">
          <a:off x="4043361" y="990124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1828800</xdr:colOff>
      <xdr:row>57</xdr:row>
      <xdr:rowOff>1452229</xdr:rowOff>
    </xdr:to>
    <xdr:pic>
      <xdr:nvPicPr>
        <xdr:cNvPr id="114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82753200"/>
          <a:ext cx="1828800" cy="14522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Instructores%20%20Acceso%20restringido\2022\CIERRE%202022%20POR%20%20SOLICITUD\Modificaciones%20Nuevo%20Concentrado%20GENERAL%202022%2003.01.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 "/>
      <sheetName val="septiembre "/>
      <sheetName val="octubre "/>
      <sheetName val="noviembre"/>
      <sheetName val="diciembre"/>
      <sheetName val="BASE"/>
      <sheetName val="TD"/>
      <sheetName val="Hoja1 (2)"/>
      <sheetName val="Actividad x UC"/>
      <sheetName val="UC X OISA - PVIF"/>
      <sheetName val="UC X LUGAR"/>
      <sheetName val="Modificaciones Nuevo Concentr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8">
          <cell r="T108" t="str">
            <v xml:space="preserve">FITO </v>
          </cell>
        </row>
      </sheetData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1" name="Tabla1" displayName="Tabla1" ref="A1:AE142" totalsRowShown="0" headerRowDxfId="61" headerRowBorderDxfId="60" tableBorderDxfId="59">
  <tableColumns count="31">
    <tableColumn id="1" name="TIPO" dataDxfId="58" totalsRowDxfId="57"/>
    <tableColumn id="2" name="ESTADO" dataDxfId="56" totalsRowDxfId="55"/>
    <tableColumn id="3" name="ADSCRIPCIÓN" dataDxfId="54" totalsRowDxfId="53"/>
    <tableColumn id="25" name="UC" dataDxfId="52" totalsRowDxfId="51"/>
    <tableColumn id="4" name="FOTO" dataDxfId="50"/>
    <tableColumn id="14" name="GENERACIÓN" dataDxfId="49" totalsRowDxfId="48"/>
    <tableColumn id="15" name="FECHA DE NACIMIENTO" dataDxfId="47" totalsRowDxfId="46"/>
    <tableColumn id="17" name="MICROCHIP " dataDxfId="45" totalsRowDxfId="44"/>
    <tableColumn id="18" name="ORIGEN" dataDxfId="43" totalsRowDxfId="42"/>
    <tableColumn id="19" name="FECHA INGRESO" dataDxfId="41" totalsRowDxfId="40"/>
    <tableColumn id="20" name="FECHA INGRESO AL ULTIMO PUNTO DE ADSCRICIÓN" dataDxfId="39" totalsRowDxfId="38"/>
    <tableColumn id="21" name="MANEJADOR" dataDxfId="37" totalsRowDxfId="36"/>
    <tableColumn id="22" name="EDAD EN AÑOS " dataDxfId="35" totalsRowDxfId="34"/>
    <tableColumn id="23" name="ANTIGÜEDAD" dataDxfId="33" totalsRowDxfId="32"/>
    <tableColumn id="24" name="ANTIGÜEDAD EN EL SITIO ACTUAL DE ADCRIPCIÓN" dataDxfId="31" totalsRowDxfId="30"/>
    <tableColumn id="5" name="MARCAJES POSITIVOS" dataDxfId="29" totalsRowDxfId="28">
      <calculatedColumnFormula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calculatedColumnFormula>
    </tableColumn>
    <tableColumn id="6" name="FITO KGR. DECOMISADO" dataDxfId="27" totalsRowDxfId="26"/>
    <tableColumn id="7" name="ZOO KGR. DECOMISADO" dataDxfId="25" totalsRowDxfId="24"/>
    <tableColumn id="8" name="ACUI KGR. DECOMISADO" dataDxfId="23" totalsRowDxfId="22"/>
    <tableColumn id="9" name="MARCAJES NEGATIVOS" dataDxfId="21" totalsRowDxfId="20"/>
    <tableColumn id="10" name="% DE EFECTIVIDAD " dataDxfId="19" totalsRowDxfId="18" dataCellStyle="Porcentaje"/>
    <tableColumn id="11" name="EQUIPAJES MARCADOS  " dataDxfId="17" totalsRowDxfId="16"/>
    <tableColumn id="12" name="KG TOTALES DECOMISADOS" dataDxfId="15" totalsRowDxfId="14"/>
    <tableColumn id="16" name="% DE EFECTIVIDAD 2" dataDxfId="13" totalsRowDxfId="12" dataCellStyle="Porcentaje"/>
    <tableColumn id="27" name="MANEJADORES" dataDxfId="11" totalsRowDxfId="10" dataCellStyle="Porcentaje"/>
    <tableColumn id="26" name="ESTADO DE SALUD CANINOS" dataDxfId="9" totalsRowDxfId="8" dataCellStyle="Porcentaje"/>
    <tableColumn id="13" name="OBSERVACIONES" dataDxfId="7" totalsRowDxfId="6"/>
    <tableColumn id="28" name="HALLAZGO DESTACADO" dataDxfId="5" totalsRowDxfId="4"/>
    <tableColumn id="29" name="PLAGA DETECTADA" dataDxfId="3" totalsRowDxfId="2"/>
    <tableColumn id="35" name="IMAGEN DE REFERENCIA (WEB)" dataDxfId="1"/>
    <tableColumn id="36" name="IMAGEN PORPORCIONADA POR LA OISA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"/>
  <sheetViews>
    <sheetView tabSelected="1" zoomScaleNormal="100" workbookViewId="0">
      <pane xSplit="5" ySplit="1" topLeftCell="O98" activePane="bottomRight" state="frozen"/>
      <selection pane="topRight" activeCell="F1" sqref="F1"/>
      <selection pane="bottomLeft" activeCell="A2" sqref="A2"/>
      <selection pane="bottomRight" activeCell="T101" activeCellId="1" sqref="P101 T101"/>
    </sheetView>
  </sheetViews>
  <sheetFormatPr baseColWidth="10" defaultRowHeight="18.75" x14ac:dyDescent="0.3"/>
  <cols>
    <col min="2" max="2" width="19.5703125" customWidth="1"/>
    <col min="4" max="4" width="18.42578125" customWidth="1"/>
    <col min="5" max="5" width="28.140625" style="119" customWidth="1"/>
    <col min="6" max="6" width="17.140625" style="120" customWidth="1"/>
    <col min="7" max="7" width="15.28515625" customWidth="1"/>
    <col min="8" max="8" width="23.7109375" customWidth="1"/>
    <col min="9" max="10" width="11.42578125" style="120"/>
    <col min="11" max="11" width="11.42578125" customWidth="1"/>
    <col min="12" max="12" width="32" customWidth="1"/>
    <col min="13" max="15" width="12.28515625" bestFit="1" customWidth="1"/>
    <col min="16" max="16" width="11.42578125" customWidth="1"/>
    <col min="22" max="22" width="17.7109375" customWidth="1"/>
    <col min="23" max="23" width="14.5703125" customWidth="1"/>
    <col min="24" max="24" width="33.140625" bestFit="1" customWidth="1"/>
    <col min="27" max="27" width="22.85546875" style="121" customWidth="1"/>
    <col min="28" max="28" width="27.42578125" style="122" customWidth="1"/>
    <col min="29" max="29" width="33.85546875" style="121" customWidth="1"/>
    <col min="30" max="30" width="28.5703125" customWidth="1"/>
    <col min="31" max="31" width="34.85546875" customWidth="1"/>
  </cols>
  <sheetData>
    <row r="1" spans="1:31" s="6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4" t="s">
        <v>16</v>
      </c>
      <c r="R1" s="4" t="s">
        <v>17</v>
      </c>
      <c r="S1" s="4" t="s">
        <v>18</v>
      </c>
      <c r="T1" s="3" t="s">
        <v>19</v>
      </c>
      <c r="U1" s="5" t="s">
        <v>20</v>
      </c>
      <c r="V1" s="3" t="s">
        <v>21</v>
      </c>
      <c r="W1" s="3" t="s">
        <v>22</v>
      </c>
      <c r="X1" s="5" t="s">
        <v>23</v>
      </c>
      <c r="Y1" s="5" t="s">
        <v>24</v>
      </c>
      <c r="Z1" s="5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</row>
    <row r="2" spans="1:31" ht="114.75" customHeight="1" x14ac:dyDescent="0.25">
      <c r="A2" s="7" t="s">
        <v>31</v>
      </c>
      <c r="B2" s="7" t="s">
        <v>32</v>
      </c>
      <c r="C2" s="8" t="s">
        <v>32</v>
      </c>
      <c r="D2" s="7" t="s">
        <v>33</v>
      </c>
      <c r="E2" s="7" t="s">
        <v>33</v>
      </c>
      <c r="F2" s="7" t="s">
        <v>34</v>
      </c>
      <c r="G2" s="9">
        <v>42281</v>
      </c>
      <c r="H2" s="7" t="s">
        <v>35</v>
      </c>
      <c r="I2" s="7" t="s">
        <v>36</v>
      </c>
      <c r="J2" s="9">
        <v>43451</v>
      </c>
      <c r="K2" s="9">
        <v>44515</v>
      </c>
      <c r="L2" s="10" t="s">
        <v>37</v>
      </c>
      <c r="M2" s="11">
        <f t="shared" ref="M2:M5" ca="1" si="0">+(YEAR(TODAY())-YEAR(G2))</f>
        <v>8</v>
      </c>
      <c r="N2" s="11">
        <f t="shared" ref="N2:O17" ca="1" si="1">+(YEAR(TODAY())-YEAR(J2))</f>
        <v>5</v>
      </c>
      <c r="O2" s="11">
        <f t="shared" ca="1" si="1"/>
        <v>2</v>
      </c>
      <c r="P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714</v>
      </c>
      <c r="Q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112.92899999999999</v>
      </c>
      <c r="R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207.738</v>
      </c>
      <c r="S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34</v>
      </c>
      <c r="U2" s="13">
        <f>+Tabla1[[#This Row],[MARCAJES POSITIVOS]]/Tabla1[[#This Row],[EQUIPAJES MARCADOS  ]]</f>
        <v>0.95454545454545459</v>
      </c>
      <c r="V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748</v>
      </c>
      <c r="W2" s="14">
        <f>+SUM(Tabla1[[#This Row],[FITO KGR. DECOMISADO]:[ACUI KGR. DECOMISADO]])</f>
        <v>320.66699999999997</v>
      </c>
      <c r="X2" s="15">
        <v>0.94444444444444442</v>
      </c>
      <c r="Y2" s="16" t="s">
        <v>38</v>
      </c>
      <c r="Z2" s="17" t="s">
        <v>38</v>
      </c>
      <c r="AA2" s="18"/>
      <c r="AB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" s="20"/>
      <c r="AE2" s="20"/>
    </row>
    <row r="3" spans="1:31" ht="114.75" customHeight="1" x14ac:dyDescent="0.25">
      <c r="A3" s="21" t="s">
        <v>31</v>
      </c>
      <c r="B3" s="21" t="s">
        <v>39</v>
      </c>
      <c r="C3" s="22" t="s">
        <v>40</v>
      </c>
      <c r="D3" s="21" t="s">
        <v>41</v>
      </c>
      <c r="E3" s="21" t="s">
        <v>41</v>
      </c>
      <c r="F3" s="23">
        <v>16</v>
      </c>
      <c r="G3" s="24">
        <v>41811</v>
      </c>
      <c r="H3" s="21" t="s">
        <v>42</v>
      </c>
      <c r="I3" s="21" t="s">
        <v>43</v>
      </c>
      <c r="J3" s="24">
        <v>42541</v>
      </c>
      <c r="K3" s="24">
        <v>42644</v>
      </c>
      <c r="L3" s="25" t="s">
        <v>44</v>
      </c>
      <c r="M3" s="11">
        <f t="shared" ca="1" si="0"/>
        <v>9</v>
      </c>
      <c r="N3" s="11">
        <f t="shared" ca="1" si="1"/>
        <v>7</v>
      </c>
      <c r="O3" s="11">
        <f t="shared" ca="1" si="1"/>
        <v>7</v>
      </c>
      <c r="P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311</v>
      </c>
      <c r="Q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220</v>
      </c>
      <c r="R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52</v>
      </c>
      <c r="U3" s="13">
        <f>+Tabla1[[#This Row],[MARCAJES POSITIVOS]]/Tabla1[[#This Row],[EQUIPAJES MARCADOS  ]]</f>
        <v>0.85674931129476584</v>
      </c>
      <c r="V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363</v>
      </c>
      <c r="W3" s="14">
        <f>+SUM(Tabla1[[#This Row],[FITO KGR. DECOMISADO]:[ACUI KGR. DECOMISADO]])</f>
        <v>220</v>
      </c>
      <c r="X3" s="26">
        <v>0.82669999999999999</v>
      </c>
      <c r="Y3" s="16" t="s">
        <v>45</v>
      </c>
      <c r="Z3" s="27" t="s">
        <v>45</v>
      </c>
      <c r="AA3" s="28" t="s">
        <v>46</v>
      </c>
      <c r="AB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" s="29"/>
      <c r="AE3" s="29"/>
    </row>
    <row r="4" spans="1:31" ht="114.75" customHeight="1" x14ac:dyDescent="0.25">
      <c r="A4" s="30" t="s">
        <v>31</v>
      </c>
      <c r="B4" s="30" t="s">
        <v>39</v>
      </c>
      <c r="C4" s="22" t="s">
        <v>40</v>
      </c>
      <c r="D4" s="30" t="s">
        <v>47</v>
      </c>
      <c r="E4" s="31"/>
      <c r="F4" s="32" t="s">
        <v>48</v>
      </c>
      <c r="G4" s="33">
        <v>43800</v>
      </c>
      <c r="H4" s="34" t="s">
        <v>49</v>
      </c>
      <c r="I4" s="34" t="s">
        <v>50</v>
      </c>
      <c r="J4" s="33">
        <v>44533</v>
      </c>
      <c r="K4" s="33">
        <v>44900</v>
      </c>
      <c r="L4" s="25" t="s">
        <v>44</v>
      </c>
      <c r="M4" s="11">
        <f t="shared" ca="1" si="0"/>
        <v>4</v>
      </c>
      <c r="N4" s="11">
        <f t="shared" ca="1" si="1"/>
        <v>2</v>
      </c>
      <c r="O4" s="11">
        <f t="shared" ca="1" si="1"/>
        <v>1</v>
      </c>
      <c r="P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58</v>
      </c>
      <c r="Q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58</v>
      </c>
      <c r="R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77</v>
      </c>
      <c r="U4" s="13">
        <f>+Tabla1[[#This Row],[MARCAJES POSITIVOS]]/Tabla1[[#This Row],[EQUIPAJES MARCADOS  ]]</f>
        <v>0.42962962962962964</v>
      </c>
      <c r="V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135</v>
      </c>
      <c r="W4" s="14">
        <f>+SUM(Tabla1[[#This Row],[FITO KGR. DECOMISADO]:[ACUI KGR. DECOMISADO]])</f>
        <v>58</v>
      </c>
      <c r="X4" s="35"/>
      <c r="Y4" s="35"/>
      <c r="Z4" s="16"/>
      <c r="AA4" s="27"/>
      <c r="AB4" s="36"/>
      <c r="AC4" s="37"/>
      <c r="AD4" s="29"/>
      <c r="AE4" s="29"/>
    </row>
    <row r="5" spans="1:31" ht="114.75" customHeight="1" x14ac:dyDescent="0.25">
      <c r="A5" s="7" t="s">
        <v>31</v>
      </c>
      <c r="B5" s="16" t="s">
        <v>39</v>
      </c>
      <c r="C5" s="38" t="s">
        <v>51</v>
      </c>
      <c r="D5" s="16" t="s">
        <v>52</v>
      </c>
      <c r="E5" s="39" t="s">
        <v>52</v>
      </c>
      <c r="F5" s="16" t="s">
        <v>53</v>
      </c>
      <c r="G5" s="40">
        <v>41000</v>
      </c>
      <c r="H5" s="16" t="s">
        <v>54</v>
      </c>
      <c r="I5" s="16" t="s">
        <v>55</v>
      </c>
      <c r="J5" s="40">
        <v>41911</v>
      </c>
      <c r="K5" s="40">
        <v>42527</v>
      </c>
      <c r="L5" s="25" t="s">
        <v>56</v>
      </c>
      <c r="M5" s="11">
        <f t="shared" ca="1" si="0"/>
        <v>11</v>
      </c>
      <c r="N5" s="11">
        <f t="shared" ca="1" si="1"/>
        <v>9</v>
      </c>
      <c r="O5" s="11">
        <f t="shared" ca="1" si="1"/>
        <v>7</v>
      </c>
      <c r="P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1120</v>
      </c>
      <c r="Q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5653.7400000000007</v>
      </c>
      <c r="R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3305.8400000000006</v>
      </c>
      <c r="S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11.73</v>
      </c>
      <c r="T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235</v>
      </c>
      <c r="U5" s="13">
        <f>+Tabla1[[#This Row],[MARCAJES POSITIVOS]]/Tabla1[[#This Row],[EQUIPAJES MARCADOS  ]]</f>
        <v>0.82656826568265684</v>
      </c>
      <c r="V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1355</v>
      </c>
      <c r="W5" s="14">
        <f>+SUM(Tabla1[[#This Row],[FITO KGR. DECOMISADO]:[ACUI KGR. DECOMISADO]])</f>
        <v>8971.3100000000013</v>
      </c>
      <c r="X5" s="26">
        <v>1</v>
      </c>
      <c r="Y5" s="16" t="s">
        <v>45</v>
      </c>
      <c r="Z5" s="27" t="s">
        <v>45</v>
      </c>
      <c r="AA5" s="28" t="s">
        <v>57</v>
      </c>
      <c r="AB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" s="29"/>
      <c r="AE5" s="29"/>
    </row>
    <row r="6" spans="1:31" ht="114.75" customHeight="1" x14ac:dyDescent="0.25">
      <c r="A6" s="16" t="s">
        <v>31</v>
      </c>
      <c r="B6" s="16" t="s">
        <v>39</v>
      </c>
      <c r="C6" s="38" t="s">
        <v>51</v>
      </c>
      <c r="D6" s="16" t="s">
        <v>58</v>
      </c>
      <c r="E6" s="39" t="s">
        <v>58</v>
      </c>
      <c r="F6" s="16" t="s">
        <v>59</v>
      </c>
      <c r="G6" s="40">
        <v>41518</v>
      </c>
      <c r="H6" s="16" t="s">
        <v>60</v>
      </c>
      <c r="I6" s="16" t="s">
        <v>55</v>
      </c>
      <c r="J6" s="40">
        <v>41911</v>
      </c>
      <c r="K6" s="40">
        <v>44067</v>
      </c>
      <c r="L6" s="25" t="s">
        <v>61</v>
      </c>
      <c r="M6" s="11">
        <f ca="1">+(YEAR(TODAY())-YEAR(G6))</f>
        <v>10</v>
      </c>
      <c r="N6" s="11">
        <f t="shared" ca="1" si="1"/>
        <v>9</v>
      </c>
      <c r="O6" s="11">
        <f t="shared" ca="1" si="1"/>
        <v>3</v>
      </c>
      <c r="P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1185</v>
      </c>
      <c r="Q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9980.9490000000005</v>
      </c>
      <c r="R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5422.19</v>
      </c>
      <c r="S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34</v>
      </c>
      <c r="T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U6" s="13">
        <f>+Tabla1[[#This Row],[MARCAJES POSITIVOS]]/Tabla1[[#This Row],[EQUIPAJES MARCADOS  ]]</f>
        <v>0.99329421626152559</v>
      </c>
      <c r="V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1193</v>
      </c>
      <c r="W6" s="14">
        <f>+SUM(Tabla1[[#This Row],[FITO KGR. DECOMISADO]:[ACUI KGR. DECOMISADO]])</f>
        <v>15437.138999999999</v>
      </c>
      <c r="X6" s="26">
        <v>1</v>
      </c>
      <c r="Y6" s="16" t="s">
        <v>38</v>
      </c>
      <c r="Z6" s="17" t="s">
        <v>38</v>
      </c>
      <c r="AA6" s="28"/>
      <c r="AB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" s="29"/>
      <c r="AE6" s="29"/>
    </row>
    <row r="7" spans="1:31" ht="114.75" customHeight="1" x14ac:dyDescent="0.25">
      <c r="A7" s="38" t="s">
        <v>31</v>
      </c>
      <c r="B7" s="38" t="s">
        <v>39</v>
      </c>
      <c r="C7" s="38" t="s">
        <v>51</v>
      </c>
      <c r="D7" s="38" t="s">
        <v>62</v>
      </c>
      <c r="E7" s="41"/>
      <c r="F7" s="34" t="s">
        <v>63</v>
      </c>
      <c r="G7" s="33">
        <v>43464</v>
      </c>
      <c r="H7" s="42" t="s">
        <v>64</v>
      </c>
      <c r="I7" s="43" t="s">
        <v>55</v>
      </c>
      <c r="J7" s="44">
        <v>44669</v>
      </c>
      <c r="K7" s="44">
        <v>44669</v>
      </c>
      <c r="L7" s="45" t="s">
        <v>65</v>
      </c>
      <c r="M7" s="11">
        <f ca="1">+(YEAR(TODAY())-YEAR(G7))</f>
        <v>5</v>
      </c>
      <c r="N7" s="11">
        <f t="shared" ca="1" si="1"/>
        <v>1</v>
      </c>
      <c r="O7" s="11">
        <f t="shared" ca="1" si="1"/>
        <v>1</v>
      </c>
      <c r="P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142</v>
      </c>
      <c r="Q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2764.3630000000003</v>
      </c>
      <c r="R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421.78700000000003</v>
      </c>
      <c r="S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1.8</v>
      </c>
      <c r="T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22</v>
      </c>
      <c r="U7" s="13">
        <f>+Tabla1[[#This Row],[MARCAJES POSITIVOS]]/Tabla1[[#This Row],[EQUIPAJES MARCADOS  ]]</f>
        <v>0.86585365853658536</v>
      </c>
      <c r="V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164</v>
      </c>
      <c r="W7" s="14">
        <f>+SUM(Tabla1[[#This Row],[FITO KGR. DECOMISADO]:[ACUI KGR. DECOMISADO]])</f>
        <v>3187.9500000000007</v>
      </c>
      <c r="X7" s="35"/>
      <c r="Y7" s="35" t="s">
        <v>38</v>
      </c>
      <c r="Z7" s="17" t="s">
        <v>38</v>
      </c>
      <c r="AA7" s="46" t="s">
        <v>66</v>
      </c>
      <c r="AB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" s="29"/>
      <c r="AE7" s="29"/>
    </row>
    <row r="8" spans="1:31" ht="114.75" customHeight="1" x14ac:dyDescent="0.25">
      <c r="A8" s="47" t="s">
        <v>31</v>
      </c>
      <c r="B8" s="47" t="s">
        <v>39</v>
      </c>
      <c r="C8" s="47" t="s">
        <v>51</v>
      </c>
      <c r="D8" s="30" t="s">
        <v>67</v>
      </c>
      <c r="E8" s="48"/>
      <c r="F8" s="30" t="s">
        <v>48</v>
      </c>
      <c r="G8" s="49">
        <v>44228</v>
      </c>
      <c r="H8" s="34" t="s">
        <v>68</v>
      </c>
      <c r="I8" s="34" t="s">
        <v>69</v>
      </c>
      <c r="J8" s="33">
        <v>44462</v>
      </c>
      <c r="K8" s="33">
        <v>44900</v>
      </c>
      <c r="L8" s="25" t="s">
        <v>56</v>
      </c>
      <c r="M8" s="11">
        <f ca="1">+(YEAR(TODAY())-YEAR(G8))</f>
        <v>2</v>
      </c>
      <c r="N8" s="11">
        <f t="shared" ca="1" si="1"/>
        <v>2</v>
      </c>
      <c r="O8" s="11">
        <f t="shared" ca="1" si="1"/>
        <v>1</v>
      </c>
      <c r="P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36</v>
      </c>
      <c r="Q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407.65000000000003</v>
      </c>
      <c r="R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6321.74</v>
      </c>
      <c r="S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</v>
      </c>
      <c r="U8" s="13">
        <f>+Tabla1[[#This Row],[MARCAJES POSITIVOS]]/Tabla1[[#This Row],[EQUIPAJES MARCADOS  ]]</f>
        <v>0.9</v>
      </c>
      <c r="V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40</v>
      </c>
      <c r="W8" s="14">
        <f>+SUM(Tabla1[[#This Row],[FITO KGR. DECOMISADO]:[ACUI KGR. DECOMISADO]])</f>
        <v>6729.3899999999994</v>
      </c>
      <c r="X8" s="35"/>
      <c r="Y8" s="35"/>
      <c r="Z8" s="35"/>
      <c r="AA8" s="46"/>
      <c r="AB8" s="36"/>
      <c r="AC8" s="37"/>
      <c r="AD8" s="29"/>
      <c r="AE8" s="29"/>
    </row>
    <row r="9" spans="1:31" ht="114.75" customHeight="1" x14ac:dyDescent="0.25">
      <c r="A9" s="7" t="s">
        <v>31</v>
      </c>
      <c r="B9" s="16" t="s">
        <v>70</v>
      </c>
      <c r="C9" s="38" t="s">
        <v>71</v>
      </c>
      <c r="D9" s="16" t="s">
        <v>72</v>
      </c>
      <c r="E9" s="16" t="s">
        <v>72</v>
      </c>
      <c r="F9" s="16" t="s">
        <v>73</v>
      </c>
      <c r="G9" s="40">
        <v>42473</v>
      </c>
      <c r="H9" s="16" t="s">
        <v>74</v>
      </c>
      <c r="I9" s="16" t="s">
        <v>55</v>
      </c>
      <c r="J9" s="40">
        <v>43017</v>
      </c>
      <c r="K9" s="40">
        <v>43458</v>
      </c>
      <c r="L9" s="25" t="s">
        <v>75</v>
      </c>
      <c r="M9" s="11">
        <f ca="1">+(YEAR(TODAY())-YEAR(G9))</f>
        <v>7</v>
      </c>
      <c r="N9" s="11">
        <f t="shared" ca="1" si="1"/>
        <v>6</v>
      </c>
      <c r="O9" s="11">
        <f t="shared" ca="1" si="1"/>
        <v>5</v>
      </c>
      <c r="P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1699</v>
      </c>
      <c r="Q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1192.8799999999997</v>
      </c>
      <c r="R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159.26999999999998</v>
      </c>
      <c r="S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9" s="13">
        <f>+Tabla1[[#This Row],[MARCAJES POSITIVOS]]/Tabla1[[#This Row],[EQUIPAJES MARCADOS  ]]</f>
        <v>1</v>
      </c>
      <c r="V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1699</v>
      </c>
      <c r="W9" s="14">
        <f>+SUM(Tabla1[[#This Row],[FITO KGR. DECOMISADO]:[ACUI KGR. DECOMISADO]])</f>
        <v>1352.1499999999996</v>
      </c>
      <c r="X9" s="26">
        <v>1</v>
      </c>
      <c r="Y9" s="16" t="s">
        <v>38</v>
      </c>
      <c r="Z9" s="17" t="s">
        <v>38</v>
      </c>
      <c r="AA9" s="28"/>
      <c r="AB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" s="29"/>
      <c r="AE9" s="29"/>
    </row>
    <row r="10" spans="1:31" ht="114.75" customHeight="1" x14ac:dyDescent="0.25">
      <c r="A10" s="16" t="s">
        <v>31</v>
      </c>
      <c r="B10" s="7" t="s">
        <v>70</v>
      </c>
      <c r="C10" s="38" t="s">
        <v>71</v>
      </c>
      <c r="D10" s="7" t="s">
        <v>76</v>
      </c>
      <c r="E10" s="7" t="s">
        <v>76</v>
      </c>
      <c r="F10" s="7" t="s">
        <v>77</v>
      </c>
      <c r="G10" s="9">
        <v>42902</v>
      </c>
      <c r="H10" s="7" t="s">
        <v>78</v>
      </c>
      <c r="I10" s="7" t="s">
        <v>55</v>
      </c>
      <c r="J10" s="9">
        <v>43612</v>
      </c>
      <c r="K10" s="9">
        <v>44389</v>
      </c>
      <c r="L10" s="10" t="s">
        <v>79</v>
      </c>
      <c r="M10" s="11">
        <f t="shared" ref="M10:M76" ca="1" si="2">+(YEAR(TODAY())-YEAR(G10))</f>
        <v>6</v>
      </c>
      <c r="N10" s="11">
        <f t="shared" ca="1" si="1"/>
        <v>4</v>
      </c>
      <c r="O10" s="11">
        <f t="shared" ca="1" si="1"/>
        <v>2</v>
      </c>
      <c r="P1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1180</v>
      </c>
      <c r="Q1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348.51000000000005</v>
      </c>
      <c r="R1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58.89</v>
      </c>
      <c r="S1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7.42</v>
      </c>
      <c r="T1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248</v>
      </c>
      <c r="U10" s="13">
        <f>+Tabla1[[#This Row],[MARCAJES POSITIVOS]]/Tabla1[[#This Row],[EQUIPAJES MARCADOS  ]]</f>
        <v>0.8263305322128851</v>
      </c>
      <c r="V1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1428</v>
      </c>
      <c r="W10" s="14">
        <f>+SUM(Tabla1[[#This Row],[FITO KGR. DECOMISADO]:[ACUI KGR. DECOMISADO]])</f>
        <v>414.82000000000005</v>
      </c>
      <c r="X10" s="15">
        <v>0.79610000000000003</v>
      </c>
      <c r="Y10" s="16" t="s">
        <v>38</v>
      </c>
      <c r="Z10" s="50" t="s">
        <v>38</v>
      </c>
      <c r="AA10" s="18"/>
      <c r="AB1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1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0" s="20"/>
      <c r="AE10" s="20"/>
    </row>
    <row r="11" spans="1:31" ht="114.75" customHeight="1" x14ac:dyDescent="0.25">
      <c r="A11" s="7" t="s">
        <v>31</v>
      </c>
      <c r="B11" s="16" t="s">
        <v>70</v>
      </c>
      <c r="C11" s="38" t="s">
        <v>71</v>
      </c>
      <c r="D11" s="16" t="s">
        <v>80</v>
      </c>
      <c r="E11" s="16" t="s">
        <v>80</v>
      </c>
      <c r="F11" s="16" t="s">
        <v>81</v>
      </c>
      <c r="G11" s="40">
        <v>43513</v>
      </c>
      <c r="H11" s="16" t="s">
        <v>82</v>
      </c>
      <c r="I11" s="16" t="s">
        <v>83</v>
      </c>
      <c r="J11" s="40">
        <v>44375</v>
      </c>
      <c r="K11" s="40">
        <v>44375</v>
      </c>
      <c r="L11" s="25" t="s">
        <v>84</v>
      </c>
      <c r="M11" s="11">
        <f t="shared" ca="1" si="2"/>
        <v>4</v>
      </c>
      <c r="N11" s="11">
        <f t="shared" ca="1" si="1"/>
        <v>2</v>
      </c>
      <c r="O11" s="11">
        <f t="shared" ca="1" si="1"/>
        <v>2</v>
      </c>
      <c r="P1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919</v>
      </c>
      <c r="Q1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365.40200000000004</v>
      </c>
      <c r="R1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10.36</v>
      </c>
      <c r="S1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1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11" s="13">
        <f>+Tabla1[[#This Row],[MARCAJES POSITIVOS]]/Tabla1[[#This Row],[EQUIPAJES MARCADOS  ]]</f>
        <v>1</v>
      </c>
      <c r="V1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919</v>
      </c>
      <c r="W11" s="14">
        <f>+SUM(Tabla1[[#This Row],[FITO KGR. DECOMISADO]:[ACUI KGR. DECOMISADO]])</f>
        <v>375.76200000000006</v>
      </c>
      <c r="X11" s="26">
        <v>1</v>
      </c>
      <c r="Y11" s="16" t="s">
        <v>38</v>
      </c>
      <c r="Z11" s="17" t="s">
        <v>38</v>
      </c>
      <c r="AA11" s="28"/>
      <c r="AB1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1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1" s="29"/>
      <c r="AE11" s="29"/>
    </row>
    <row r="12" spans="1:31" ht="114.75" customHeight="1" x14ac:dyDescent="0.25">
      <c r="A12" s="16" t="s">
        <v>31</v>
      </c>
      <c r="B12" s="16" t="s">
        <v>85</v>
      </c>
      <c r="C12" s="51" t="s">
        <v>86</v>
      </c>
      <c r="D12" s="16" t="s">
        <v>87</v>
      </c>
      <c r="E12" s="39" t="s">
        <v>87</v>
      </c>
      <c r="F12" s="16" t="s">
        <v>88</v>
      </c>
      <c r="G12" s="40">
        <v>41640</v>
      </c>
      <c r="H12" s="16" t="s">
        <v>89</v>
      </c>
      <c r="I12" s="16" t="s">
        <v>90</v>
      </c>
      <c r="J12" s="40">
        <v>42359</v>
      </c>
      <c r="K12" s="40">
        <v>42359</v>
      </c>
      <c r="L12" s="25" t="s">
        <v>91</v>
      </c>
      <c r="M12" s="11">
        <f t="shared" ca="1" si="2"/>
        <v>9</v>
      </c>
      <c r="N12" s="11">
        <f t="shared" ca="1" si="1"/>
        <v>8</v>
      </c>
      <c r="O12" s="11">
        <f t="shared" ca="1" si="1"/>
        <v>8</v>
      </c>
      <c r="P1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3643</v>
      </c>
      <c r="Q1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3486.2349999999997</v>
      </c>
      <c r="R1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3204.252</v>
      </c>
      <c r="S1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25.265999999999998</v>
      </c>
      <c r="T1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493</v>
      </c>
      <c r="U12" s="13">
        <f>+Tabla1[[#This Row],[MARCAJES POSITIVOS]]/Tabla1[[#This Row],[EQUIPAJES MARCADOS  ]]</f>
        <v>0.88080270793036752</v>
      </c>
      <c r="V1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4136</v>
      </c>
      <c r="W12" s="14">
        <f>+SUM(Tabla1[[#This Row],[FITO KGR. DECOMISADO]:[ACUI KGR. DECOMISADO]])</f>
        <v>6715.7529999999988</v>
      </c>
      <c r="X12" s="26">
        <v>0.86572438162544174</v>
      </c>
      <c r="Y12" s="16" t="s">
        <v>38</v>
      </c>
      <c r="Z12" s="52" t="s">
        <v>92</v>
      </c>
      <c r="AA12" s="28" t="s">
        <v>93</v>
      </c>
      <c r="AB1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1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2" s="29"/>
      <c r="AE12" s="29"/>
    </row>
    <row r="13" spans="1:31" ht="114.75" customHeight="1" x14ac:dyDescent="0.25">
      <c r="A13" s="16" t="s">
        <v>31</v>
      </c>
      <c r="B13" s="16" t="s">
        <v>85</v>
      </c>
      <c r="C13" s="51" t="s">
        <v>86</v>
      </c>
      <c r="D13" s="16" t="s">
        <v>94</v>
      </c>
      <c r="E13" s="16" t="s">
        <v>94</v>
      </c>
      <c r="F13" s="16" t="s">
        <v>95</v>
      </c>
      <c r="G13" s="40">
        <v>42859</v>
      </c>
      <c r="H13" s="16" t="s">
        <v>96</v>
      </c>
      <c r="I13" s="16" t="s">
        <v>97</v>
      </c>
      <c r="J13" s="40">
        <v>43367</v>
      </c>
      <c r="K13" s="40">
        <v>43871</v>
      </c>
      <c r="L13" s="25" t="s">
        <v>98</v>
      </c>
      <c r="M13" s="11">
        <f t="shared" ca="1" si="2"/>
        <v>6</v>
      </c>
      <c r="N13" s="11">
        <f t="shared" ca="1" si="1"/>
        <v>5</v>
      </c>
      <c r="O13" s="11">
        <f t="shared" ca="1" si="1"/>
        <v>3</v>
      </c>
      <c r="P1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2416</v>
      </c>
      <c r="Q1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1187.4760000000003</v>
      </c>
      <c r="R1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3043.7199999999993</v>
      </c>
      <c r="S1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97.320999999999998</v>
      </c>
      <c r="T1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298</v>
      </c>
      <c r="U13" s="13">
        <f>+Tabla1[[#This Row],[MARCAJES POSITIVOS]]/Tabla1[[#This Row],[EQUIPAJES MARCADOS  ]]</f>
        <v>0.89019896831245393</v>
      </c>
      <c r="V1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2714</v>
      </c>
      <c r="W13" s="14">
        <f>+SUM(Tabla1[[#This Row],[FITO KGR. DECOMISADO]:[ACUI KGR. DECOMISADO]])</f>
        <v>4328.5169999999998</v>
      </c>
      <c r="X13" s="26">
        <v>0.852112676056338</v>
      </c>
      <c r="Y13" s="16" t="s">
        <v>38</v>
      </c>
      <c r="Z13" s="53" t="s">
        <v>38</v>
      </c>
      <c r="AA13" s="28" t="s">
        <v>99</v>
      </c>
      <c r="AB1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1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3" s="29"/>
      <c r="AE13" s="29"/>
    </row>
    <row r="14" spans="1:31" ht="114.75" customHeight="1" x14ac:dyDescent="0.25">
      <c r="A14" s="16" t="s">
        <v>31</v>
      </c>
      <c r="B14" s="16" t="s">
        <v>85</v>
      </c>
      <c r="C14" s="54" t="s">
        <v>100</v>
      </c>
      <c r="D14" s="16" t="s">
        <v>101</v>
      </c>
      <c r="E14" s="39" t="s">
        <v>101</v>
      </c>
      <c r="F14" s="16">
        <v>13</v>
      </c>
      <c r="G14" s="40">
        <v>41276</v>
      </c>
      <c r="H14" s="16" t="s">
        <v>102</v>
      </c>
      <c r="I14" s="16" t="s">
        <v>103</v>
      </c>
      <c r="J14" s="40">
        <v>42012</v>
      </c>
      <c r="K14" s="40">
        <v>42524</v>
      </c>
      <c r="L14" s="25" t="s">
        <v>104</v>
      </c>
      <c r="M14" s="11">
        <f t="shared" ca="1" si="2"/>
        <v>10</v>
      </c>
      <c r="N14" s="11">
        <f t="shared" ca="1" si="1"/>
        <v>8</v>
      </c>
      <c r="O14" s="11">
        <f t="shared" ca="1" si="1"/>
        <v>7</v>
      </c>
      <c r="P1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520</v>
      </c>
      <c r="Q1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203.15000000000003</v>
      </c>
      <c r="R1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377.20500000000004</v>
      </c>
      <c r="S1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1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28</v>
      </c>
      <c r="U14" s="13">
        <f>+Tabla1[[#This Row],[MARCAJES POSITIVOS]]/Tabla1[[#This Row],[EQUIPAJES MARCADOS  ]]</f>
        <v>0.94890510948905105</v>
      </c>
      <c r="V1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548</v>
      </c>
      <c r="W14" s="14">
        <f>+SUM(Tabla1[[#This Row],[FITO KGR. DECOMISADO]:[ACUI KGR. DECOMISADO]])</f>
        <v>580.35500000000002</v>
      </c>
      <c r="X14" s="26">
        <v>1</v>
      </c>
      <c r="Y14" s="16" t="s">
        <v>45</v>
      </c>
      <c r="Z14" s="27" t="s">
        <v>45</v>
      </c>
      <c r="AA14" s="28" t="s">
        <v>57</v>
      </c>
      <c r="AB1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1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4" s="29"/>
      <c r="AE14" s="29"/>
    </row>
    <row r="15" spans="1:31" ht="114.75" customHeight="1" x14ac:dyDescent="0.25">
      <c r="A15" s="7" t="s">
        <v>31</v>
      </c>
      <c r="B15" s="7" t="s">
        <v>85</v>
      </c>
      <c r="C15" s="54" t="s">
        <v>100</v>
      </c>
      <c r="D15" s="7" t="s">
        <v>105</v>
      </c>
      <c r="E15" s="7" t="s">
        <v>105</v>
      </c>
      <c r="F15" s="7">
        <v>37</v>
      </c>
      <c r="G15" s="9">
        <v>43973</v>
      </c>
      <c r="H15" s="7" t="s">
        <v>106</v>
      </c>
      <c r="I15" s="7" t="s">
        <v>50</v>
      </c>
      <c r="J15" s="9">
        <v>44004</v>
      </c>
      <c r="K15" s="9">
        <v>44464</v>
      </c>
      <c r="L15" s="10" t="s">
        <v>107</v>
      </c>
      <c r="M15" s="11">
        <f t="shared" ca="1" si="2"/>
        <v>3</v>
      </c>
      <c r="N15" s="11">
        <f t="shared" ca="1" si="1"/>
        <v>3</v>
      </c>
      <c r="O15" s="11">
        <f t="shared" ca="1" si="1"/>
        <v>2</v>
      </c>
      <c r="P15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1318</v>
      </c>
      <c r="Q1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296.11</v>
      </c>
      <c r="R1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601.13</v>
      </c>
      <c r="S1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1.97</v>
      </c>
      <c r="T15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187</v>
      </c>
      <c r="U15" s="13">
        <f>+Tabla1[[#This Row],[MARCAJES POSITIVOS]]/Tabla1[[#This Row],[EQUIPAJES MARCADOS  ]]</f>
        <v>0.87574750830564785</v>
      </c>
      <c r="V15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1505</v>
      </c>
      <c r="W15" s="14">
        <f>+SUM(Tabla1[[#This Row],[FITO KGR. DECOMISADO]:[ACUI KGR. DECOMISADO]])</f>
        <v>899.21</v>
      </c>
      <c r="X15" s="15">
        <v>0.66666666666666663</v>
      </c>
      <c r="Y15" s="7" t="s">
        <v>38</v>
      </c>
      <c r="Z15" s="17" t="s">
        <v>38</v>
      </c>
      <c r="AA15" s="28"/>
      <c r="AB1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MATERIAL VEGETAL MATERIAL VEGETAL </v>
      </c>
      <c r="AC1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5" s="20"/>
      <c r="AE15" s="20"/>
    </row>
    <row r="16" spans="1:31" ht="114.75" customHeight="1" x14ac:dyDescent="0.25">
      <c r="A16" s="16" t="s">
        <v>31</v>
      </c>
      <c r="B16" s="16" t="s">
        <v>85</v>
      </c>
      <c r="C16" s="54" t="s">
        <v>108</v>
      </c>
      <c r="D16" s="16" t="s">
        <v>109</v>
      </c>
      <c r="E16" s="16" t="s">
        <v>110</v>
      </c>
      <c r="F16" s="16" t="s">
        <v>77</v>
      </c>
      <c r="G16" s="40">
        <v>42271</v>
      </c>
      <c r="H16" s="16" t="s">
        <v>111</v>
      </c>
      <c r="I16" s="16" t="s">
        <v>112</v>
      </c>
      <c r="J16" s="40">
        <v>43612</v>
      </c>
      <c r="K16" s="40">
        <v>44386</v>
      </c>
      <c r="L16" s="25" t="s">
        <v>113</v>
      </c>
      <c r="M16" s="11">
        <f t="shared" ca="1" si="2"/>
        <v>8</v>
      </c>
      <c r="N16" s="11">
        <f t="shared" ca="1" si="1"/>
        <v>4</v>
      </c>
      <c r="O16" s="11">
        <f t="shared" ca="1" si="1"/>
        <v>2</v>
      </c>
      <c r="P16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3868</v>
      </c>
      <c r="Q1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593.55599999999993</v>
      </c>
      <c r="R1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852.35200000000009</v>
      </c>
      <c r="S1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0.20600000000000002</v>
      </c>
      <c r="T16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147</v>
      </c>
      <c r="U16" s="13">
        <f>+Tabla1[[#This Row],[MARCAJES POSITIVOS]]/Tabla1[[#This Row],[EQUIPAJES MARCADOS  ]]</f>
        <v>0.96338729763387299</v>
      </c>
      <c r="V16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4015</v>
      </c>
      <c r="W16" s="14">
        <f>+SUM(Tabla1[[#This Row],[FITO KGR. DECOMISADO]:[ACUI KGR. DECOMISADO]])</f>
        <v>1446.1139999999998</v>
      </c>
      <c r="X16" s="26">
        <v>0.96402877697841727</v>
      </c>
      <c r="Y16" s="16" t="s">
        <v>38</v>
      </c>
      <c r="Z16" s="17" t="s">
        <v>38</v>
      </c>
      <c r="AA16" s="28"/>
      <c r="AB1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</v>
      </c>
      <c r="AC1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6" s="29"/>
      <c r="AE16" s="29"/>
    </row>
    <row r="17" spans="1:31" ht="114.75" customHeight="1" x14ac:dyDescent="0.25">
      <c r="A17" s="7" t="s">
        <v>31</v>
      </c>
      <c r="B17" s="7" t="s">
        <v>85</v>
      </c>
      <c r="C17" s="54" t="s">
        <v>108</v>
      </c>
      <c r="D17" s="16" t="s">
        <v>114</v>
      </c>
      <c r="E17" s="16" t="s">
        <v>114</v>
      </c>
      <c r="F17" s="16" t="s">
        <v>115</v>
      </c>
      <c r="G17" s="40">
        <v>41609</v>
      </c>
      <c r="H17" s="16" t="s">
        <v>116</v>
      </c>
      <c r="I17" s="16" t="s">
        <v>55</v>
      </c>
      <c r="J17" s="40">
        <v>42723</v>
      </c>
      <c r="K17" s="40">
        <v>44186</v>
      </c>
      <c r="L17" s="25" t="s">
        <v>117</v>
      </c>
      <c r="M17" s="11">
        <f t="shared" ca="1" si="2"/>
        <v>10</v>
      </c>
      <c r="N17" s="11">
        <f t="shared" ca="1" si="1"/>
        <v>7</v>
      </c>
      <c r="O17" s="11">
        <f t="shared" ca="1" si="1"/>
        <v>3</v>
      </c>
      <c r="P17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882</v>
      </c>
      <c r="Q1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225.20749999999998</v>
      </c>
      <c r="R1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352.91099999999994</v>
      </c>
      <c r="S1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1.08</v>
      </c>
      <c r="T17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21</v>
      </c>
      <c r="U17" s="13">
        <f>+Tabla1[[#This Row],[MARCAJES POSITIVOS]]/Tabla1[[#This Row],[EQUIPAJES MARCADOS  ]]</f>
        <v>0.97674418604651159</v>
      </c>
      <c r="V17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903</v>
      </c>
      <c r="W17" s="14">
        <f>+SUM(Tabla1[[#This Row],[FITO KGR. DECOMISADO]:[ACUI KGR. DECOMISADO]])</f>
        <v>579.19849999999997</v>
      </c>
      <c r="X17" s="26">
        <v>0.86746987951807231</v>
      </c>
      <c r="Y17" s="16" t="s">
        <v>92</v>
      </c>
      <c r="Z17" s="17" t="s">
        <v>38</v>
      </c>
      <c r="AA17" s="28" t="s">
        <v>118</v>
      </c>
      <c r="AB1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frijol </v>
      </c>
      <c r="AC1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7" s="29"/>
      <c r="AE17" s="29"/>
    </row>
    <row r="18" spans="1:31" ht="114.75" customHeight="1" x14ac:dyDescent="0.25">
      <c r="A18" s="16" t="s">
        <v>31</v>
      </c>
      <c r="B18" s="16" t="s">
        <v>85</v>
      </c>
      <c r="C18" s="54" t="s">
        <v>108</v>
      </c>
      <c r="D18" s="7" t="s">
        <v>119</v>
      </c>
      <c r="E18" s="7" t="s">
        <v>119</v>
      </c>
      <c r="F18" s="7" t="s">
        <v>120</v>
      </c>
      <c r="G18" s="9">
        <v>41518</v>
      </c>
      <c r="H18" s="7" t="s">
        <v>121</v>
      </c>
      <c r="I18" s="7" t="s">
        <v>122</v>
      </c>
      <c r="J18" s="9">
        <v>42709</v>
      </c>
      <c r="K18" s="9">
        <v>43815</v>
      </c>
      <c r="L18" s="10" t="s">
        <v>123</v>
      </c>
      <c r="M18" s="11">
        <f t="shared" ca="1" si="2"/>
        <v>10</v>
      </c>
      <c r="N18" s="11">
        <f t="shared" ref="N18:O84" ca="1" si="3">+(YEAR(TODAY())-YEAR(J18))</f>
        <v>7</v>
      </c>
      <c r="O18" s="11">
        <f t="shared" ca="1" si="3"/>
        <v>4</v>
      </c>
      <c r="P18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1365</v>
      </c>
      <c r="Q1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208.61</v>
      </c>
      <c r="R1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313.59000000000009</v>
      </c>
      <c r="S1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1.97</v>
      </c>
      <c r="T18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14</v>
      </c>
      <c r="U18" s="13">
        <f>+Tabla1[[#This Row],[MARCAJES POSITIVOS]]/Tabla1[[#This Row],[EQUIPAJES MARCADOS  ]]</f>
        <v>0.98984771573604058</v>
      </c>
      <c r="V18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1379</v>
      </c>
      <c r="W18" s="14">
        <f>+SUM(Tabla1[[#This Row],[FITO KGR. DECOMISADO]:[ACUI KGR. DECOMISADO]])</f>
        <v>524.17000000000007</v>
      </c>
      <c r="X18" s="15">
        <v>0.90196078431372551</v>
      </c>
      <c r="Y18" s="16" t="s">
        <v>38</v>
      </c>
      <c r="Z18" s="17" t="s">
        <v>38</v>
      </c>
      <c r="AA18" s="18"/>
      <c r="AB1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maiz</v>
      </c>
      <c r="AC1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18" s="20"/>
      <c r="AE18" s="20"/>
    </row>
    <row r="19" spans="1:31" ht="114.75" customHeight="1" x14ac:dyDescent="0.25">
      <c r="A19" s="7" t="s">
        <v>31</v>
      </c>
      <c r="B19" s="16" t="s">
        <v>85</v>
      </c>
      <c r="C19" s="54" t="s">
        <v>108</v>
      </c>
      <c r="D19" s="16" t="s">
        <v>124</v>
      </c>
      <c r="E19" s="16" t="s">
        <v>124</v>
      </c>
      <c r="F19" s="16" t="s">
        <v>125</v>
      </c>
      <c r="G19" s="40">
        <v>42205</v>
      </c>
      <c r="H19" s="16" t="s">
        <v>126</v>
      </c>
      <c r="I19" s="16" t="s">
        <v>36</v>
      </c>
      <c r="J19" s="40">
        <v>43017</v>
      </c>
      <c r="K19" s="40">
        <v>43017</v>
      </c>
      <c r="L19" s="25" t="s">
        <v>127</v>
      </c>
      <c r="M19" s="11">
        <f t="shared" ca="1" si="2"/>
        <v>8</v>
      </c>
      <c r="N19" s="11">
        <f t="shared" ca="1" si="3"/>
        <v>6</v>
      </c>
      <c r="O19" s="11">
        <f t="shared" ca="1" si="3"/>
        <v>6</v>
      </c>
      <c r="P1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1871</v>
      </c>
      <c r="Q1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234.19</v>
      </c>
      <c r="R1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472.33699999999993</v>
      </c>
      <c r="S1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3.0700000000000003</v>
      </c>
      <c r="T1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60</v>
      </c>
      <c r="U19" s="13">
        <f>+Tabla1[[#This Row],[MARCAJES POSITIVOS]]/Tabla1[[#This Row],[EQUIPAJES MARCADOS  ]]</f>
        <v>0.96892801657172445</v>
      </c>
      <c r="V1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1931</v>
      </c>
      <c r="W19" s="14">
        <f>+SUM(Tabla1[[#This Row],[FITO KGR. DECOMISADO]:[ACUI KGR. DECOMISADO]])</f>
        <v>709.59699999999998</v>
      </c>
      <c r="X19" s="26">
        <v>1</v>
      </c>
      <c r="Y19" s="16" t="s">
        <v>45</v>
      </c>
      <c r="Z19" s="27" t="s">
        <v>45</v>
      </c>
      <c r="AA19" s="28" t="s">
        <v>128</v>
      </c>
      <c r="AB1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SEMILLAS Y PLANTA DE SAVILA CON PLAGASEMILLAS Y PLANTA DE SAVILA CON PLAGA</v>
      </c>
      <c r="AC1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19" s="29"/>
      <c r="AE19" s="29"/>
    </row>
    <row r="20" spans="1:31" ht="114.75" customHeight="1" x14ac:dyDescent="0.25">
      <c r="A20" s="16" t="s">
        <v>31</v>
      </c>
      <c r="B20" s="7" t="s">
        <v>85</v>
      </c>
      <c r="C20" s="54" t="s">
        <v>108</v>
      </c>
      <c r="D20" s="16" t="s">
        <v>129</v>
      </c>
      <c r="E20" s="16" t="s">
        <v>129</v>
      </c>
      <c r="F20" s="16" t="s">
        <v>130</v>
      </c>
      <c r="G20" s="40">
        <v>42776</v>
      </c>
      <c r="H20" s="16" t="s">
        <v>131</v>
      </c>
      <c r="I20" s="16" t="s">
        <v>132</v>
      </c>
      <c r="J20" s="40">
        <v>43234</v>
      </c>
      <c r="K20" s="40">
        <v>43770</v>
      </c>
      <c r="L20" s="25" t="s">
        <v>133</v>
      </c>
      <c r="M20" s="11">
        <f t="shared" ca="1" si="2"/>
        <v>6</v>
      </c>
      <c r="N20" s="11">
        <f t="shared" ca="1" si="3"/>
        <v>5</v>
      </c>
      <c r="O20" s="11">
        <f t="shared" ca="1" si="3"/>
        <v>4</v>
      </c>
      <c r="P20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3270</v>
      </c>
      <c r="Q2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408.62000000000006</v>
      </c>
      <c r="R2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436.04</v>
      </c>
      <c r="S2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3.44</v>
      </c>
      <c r="T20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35</v>
      </c>
      <c r="U20" s="13">
        <f>+Tabla1[[#This Row],[MARCAJES POSITIVOS]]/Tabla1[[#This Row],[EQUIPAJES MARCADOS  ]]</f>
        <v>0.98940998487140697</v>
      </c>
      <c r="V20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3305</v>
      </c>
      <c r="W20" s="14">
        <f>+SUM(Tabla1[[#This Row],[FITO KGR. DECOMISADO]:[ACUI KGR. DECOMISADO]])</f>
        <v>848.10000000000014</v>
      </c>
      <c r="X20" s="26">
        <v>0.98913043478260865</v>
      </c>
      <c r="Y20" s="16" t="s">
        <v>38</v>
      </c>
      <c r="Z20" s="17" t="s">
        <v>38</v>
      </c>
      <c r="AA20" s="28"/>
      <c r="AB2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MAIZ, FRUTA FRESCA Y CACAHUATE CON PLAGAMAIZ, FRUTA FRESCA Y CACAHUATE CON PLAGA</v>
      </c>
      <c r="AC2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20" s="29"/>
      <c r="AE20" s="29"/>
    </row>
    <row r="21" spans="1:31" ht="114.75" customHeight="1" x14ac:dyDescent="0.25">
      <c r="A21" s="7" t="s">
        <v>31</v>
      </c>
      <c r="B21" s="7" t="s">
        <v>85</v>
      </c>
      <c r="C21" s="54" t="s">
        <v>108</v>
      </c>
      <c r="D21" s="7" t="s">
        <v>134</v>
      </c>
      <c r="E21" s="7" t="s">
        <v>134</v>
      </c>
      <c r="F21" s="7" t="s">
        <v>130</v>
      </c>
      <c r="G21" s="9">
        <v>42567</v>
      </c>
      <c r="H21" s="7" t="s">
        <v>135</v>
      </c>
      <c r="I21" s="7" t="s">
        <v>136</v>
      </c>
      <c r="J21" s="9">
        <v>43234</v>
      </c>
      <c r="K21" s="9">
        <v>43815</v>
      </c>
      <c r="L21" s="10" t="s">
        <v>137</v>
      </c>
      <c r="M21" s="11">
        <f t="shared" ca="1" si="2"/>
        <v>7</v>
      </c>
      <c r="N21" s="11">
        <f t="shared" ca="1" si="3"/>
        <v>5</v>
      </c>
      <c r="O21" s="11">
        <f t="shared" ca="1" si="3"/>
        <v>4</v>
      </c>
      <c r="P21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3119</v>
      </c>
      <c r="Q2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590.90000000000009</v>
      </c>
      <c r="R2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789.24200000000008</v>
      </c>
      <c r="S2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4.05</v>
      </c>
      <c r="T21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56</v>
      </c>
      <c r="U21" s="13">
        <f>+Tabla1[[#This Row],[MARCAJES POSITIVOS]]/Tabla1[[#This Row],[EQUIPAJES MARCADOS  ]]</f>
        <v>0.98236220472440949</v>
      </c>
      <c r="V21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3175</v>
      </c>
      <c r="W21" s="14">
        <f>+SUM(Tabla1[[#This Row],[FITO KGR. DECOMISADO]:[ACUI KGR. DECOMISADO]])</f>
        <v>1384.1920000000002</v>
      </c>
      <c r="X21" s="15">
        <v>0.98347107438016534</v>
      </c>
      <c r="Y21" s="16" t="s">
        <v>38</v>
      </c>
      <c r="Z21" s="17" t="s">
        <v>38</v>
      </c>
      <c r="AA21" s="18"/>
      <c r="AB2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2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1" s="20"/>
      <c r="AE21" s="20"/>
    </row>
    <row r="22" spans="1:31" ht="114.75" customHeight="1" x14ac:dyDescent="0.25">
      <c r="A22" s="16" t="s">
        <v>31</v>
      </c>
      <c r="B22" s="7" t="s">
        <v>85</v>
      </c>
      <c r="C22" s="54" t="s">
        <v>108</v>
      </c>
      <c r="D22" s="7" t="s">
        <v>138</v>
      </c>
      <c r="E22" s="7" t="s">
        <v>138</v>
      </c>
      <c r="F22" s="7" t="s">
        <v>139</v>
      </c>
      <c r="G22" s="9">
        <v>42567</v>
      </c>
      <c r="H22" s="7" t="s">
        <v>140</v>
      </c>
      <c r="I22" s="7" t="s">
        <v>141</v>
      </c>
      <c r="J22" s="9">
        <v>43234</v>
      </c>
      <c r="K22" s="9">
        <v>44529</v>
      </c>
      <c r="L22" s="10" t="s">
        <v>142</v>
      </c>
      <c r="M22" s="11">
        <f t="shared" ca="1" si="2"/>
        <v>7</v>
      </c>
      <c r="N22" s="11">
        <f t="shared" ca="1" si="3"/>
        <v>5</v>
      </c>
      <c r="O22" s="11">
        <f t="shared" ca="1" si="3"/>
        <v>2</v>
      </c>
      <c r="P22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1018</v>
      </c>
      <c r="Q2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966.96</v>
      </c>
      <c r="R2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1553.8099999999997</v>
      </c>
      <c r="S2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4.1000000000000005</v>
      </c>
      <c r="T22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U22" s="13">
        <f>+Tabla1[[#This Row],[MARCAJES POSITIVOS]]/Tabla1[[#This Row],[EQUIPAJES MARCADOS  ]]</f>
        <v>0.99220272904483431</v>
      </c>
      <c r="V22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1026</v>
      </c>
      <c r="W22" s="14">
        <f>+SUM(Tabla1[[#This Row],[FITO KGR. DECOMISADO]:[ACUI KGR. DECOMISADO]])</f>
        <v>2524.8699999999994</v>
      </c>
      <c r="X22" s="15">
        <v>0.91919191919191923</v>
      </c>
      <c r="Y22" s="7" t="s">
        <v>38</v>
      </c>
      <c r="Z22" s="17" t="s">
        <v>38</v>
      </c>
      <c r="AA22" s="18"/>
      <c r="AB2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CACAHUATE CON PLAGA CACAHUATE CON PLAGA </v>
      </c>
      <c r="AC2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22" s="20"/>
      <c r="AE22" s="20"/>
    </row>
    <row r="23" spans="1:31" ht="114.75" customHeight="1" x14ac:dyDescent="0.25">
      <c r="A23" s="7" t="s">
        <v>31</v>
      </c>
      <c r="B23" s="16" t="s">
        <v>85</v>
      </c>
      <c r="C23" s="54" t="s">
        <v>108</v>
      </c>
      <c r="D23" s="7" t="s">
        <v>143</v>
      </c>
      <c r="E23" s="7" t="s">
        <v>143</v>
      </c>
      <c r="F23" s="7" t="s">
        <v>144</v>
      </c>
      <c r="G23" s="9">
        <v>42493</v>
      </c>
      <c r="H23" s="7" t="s">
        <v>145</v>
      </c>
      <c r="I23" s="7" t="s">
        <v>132</v>
      </c>
      <c r="J23" s="9">
        <v>43367</v>
      </c>
      <c r="K23" s="9">
        <v>43367</v>
      </c>
      <c r="L23" s="10" t="s">
        <v>146</v>
      </c>
      <c r="M23" s="11">
        <f t="shared" ca="1" si="2"/>
        <v>7</v>
      </c>
      <c r="N23" s="11">
        <f t="shared" ca="1" si="3"/>
        <v>5</v>
      </c>
      <c r="O23" s="11">
        <f t="shared" ca="1" si="3"/>
        <v>5</v>
      </c>
      <c r="P23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2053</v>
      </c>
      <c r="Q2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387.09000000000003</v>
      </c>
      <c r="R2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684.28000000000009</v>
      </c>
      <c r="S2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5.36</v>
      </c>
      <c r="T23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63</v>
      </c>
      <c r="U23" s="13">
        <f>+Tabla1[[#This Row],[MARCAJES POSITIVOS]]/Tabla1[[#This Row],[EQUIPAJES MARCADOS  ]]</f>
        <v>0.97022684310018903</v>
      </c>
      <c r="V23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2116</v>
      </c>
      <c r="W23" s="14">
        <f>+SUM(Tabla1[[#This Row],[FITO KGR. DECOMISADO]:[ACUI KGR. DECOMISADO]])</f>
        <v>1076.73</v>
      </c>
      <c r="X23" s="15">
        <v>0.96932515337423308</v>
      </c>
      <c r="Y23" s="7" t="s">
        <v>92</v>
      </c>
      <c r="Z23" s="56" t="s">
        <v>92</v>
      </c>
      <c r="AA23" s="18" t="s">
        <v>147</v>
      </c>
      <c r="AB2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maíz</v>
      </c>
      <c r="AC2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3" s="20"/>
      <c r="AE23" s="20"/>
    </row>
    <row r="24" spans="1:31" ht="114.75" customHeight="1" x14ac:dyDescent="0.25">
      <c r="A24" s="7" t="s">
        <v>31</v>
      </c>
      <c r="B24" s="7" t="s">
        <v>85</v>
      </c>
      <c r="C24" s="54" t="s">
        <v>108</v>
      </c>
      <c r="D24" s="16" t="s">
        <v>148</v>
      </c>
      <c r="E24" s="16" t="s">
        <v>148</v>
      </c>
      <c r="F24" s="16" t="s">
        <v>149</v>
      </c>
      <c r="G24" s="40">
        <v>42462</v>
      </c>
      <c r="H24" s="16" t="s">
        <v>150</v>
      </c>
      <c r="I24" s="16" t="s">
        <v>69</v>
      </c>
      <c r="J24" s="40">
        <v>43451</v>
      </c>
      <c r="K24" s="40">
        <v>43770</v>
      </c>
      <c r="L24" s="25" t="s">
        <v>151</v>
      </c>
      <c r="M24" s="11">
        <f t="shared" ca="1" si="2"/>
        <v>7</v>
      </c>
      <c r="N24" s="11">
        <f t="shared" ca="1" si="3"/>
        <v>5</v>
      </c>
      <c r="O24" s="11">
        <f t="shared" ca="1" si="3"/>
        <v>4</v>
      </c>
      <c r="P24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4492</v>
      </c>
      <c r="Q2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741.93870000000004</v>
      </c>
      <c r="R2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999.85569999999984</v>
      </c>
      <c r="S2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25.82</v>
      </c>
      <c r="T24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14</v>
      </c>
      <c r="U24" s="13">
        <f>+Tabla1[[#This Row],[MARCAJES POSITIVOS]]/Tabla1[[#This Row],[EQUIPAJES MARCADOS  ]]</f>
        <v>0.99689303151353748</v>
      </c>
      <c r="V24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4506</v>
      </c>
      <c r="W24" s="14">
        <f>+SUM(Tabla1[[#This Row],[FITO KGR. DECOMISADO]:[ACUI KGR. DECOMISADO]])</f>
        <v>1767.6143999999997</v>
      </c>
      <c r="X24" s="26">
        <v>0.98692810457516345</v>
      </c>
      <c r="Y24" s="16" t="s">
        <v>38</v>
      </c>
      <c r="Z24" s="56" t="s">
        <v>92</v>
      </c>
      <c r="AA24" s="28" t="s">
        <v>152</v>
      </c>
      <c r="AB2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EN GRANO CON PLAGAmaízFRIJOL EN GRANO CON PLAGA</v>
      </c>
      <c r="AC2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24" s="29"/>
      <c r="AE24" s="29"/>
    </row>
    <row r="25" spans="1:31" ht="114.75" customHeight="1" x14ac:dyDescent="0.25">
      <c r="A25" s="16" t="s">
        <v>31</v>
      </c>
      <c r="B25" s="7" t="s">
        <v>85</v>
      </c>
      <c r="C25" s="54" t="s">
        <v>108</v>
      </c>
      <c r="D25" s="7" t="s">
        <v>153</v>
      </c>
      <c r="E25" s="7" t="s">
        <v>153</v>
      </c>
      <c r="F25" s="7" t="s">
        <v>154</v>
      </c>
      <c r="G25" s="9">
        <v>42908</v>
      </c>
      <c r="H25" s="7" t="s">
        <v>155</v>
      </c>
      <c r="I25" s="7" t="s">
        <v>97</v>
      </c>
      <c r="J25" s="9">
        <v>43094</v>
      </c>
      <c r="K25" s="9">
        <v>43367</v>
      </c>
      <c r="L25" s="10" t="s">
        <v>156</v>
      </c>
      <c r="M25" s="11">
        <f t="shared" ca="1" si="2"/>
        <v>6</v>
      </c>
      <c r="N25" s="11">
        <f t="shared" ca="1" si="3"/>
        <v>6</v>
      </c>
      <c r="O25" s="11">
        <f t="shared" ca="1" si="3"/>
        <v>5</v>
      </c>
      <c r="P25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1848</v>
      </c>
      <c r="Q2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300.73</v>
      </c>
      <c r="R2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365.02</v>
      </c>
      <c r="S2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2.4500000000000002</v>
      </c>
      <c r="T25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63</v>
      </c>
      <c r="U25" s="13">
        <f>+Tabla1[[#This Row],[MARCAJES POSITIVOS]]/Tabla1[[#This Row],[EQUIPAJES MARCADOS  ]]</f>
        <v>0.96703296703296704</v>
      </c>
      <c r="V25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1911</v>
      </c>
      <c r="W25" s="14">
        <f>+SUM(Tabla1[[#This Row],[FITO KGR. DECOMISADO]:[ACUI KGR. DECOMISADO]])</f>
        <v>668.2</v>
      </c>
      <c r="X25" s="15">
        <v>0.98235294117647054</v>
      </c>
      <c r="Y25" s="7" t="s">
        <v>38</v>
      </c>
      <c r="Z25" s="17" t="s">
        <v>38</v>
      </c>
      <c r="AA25" s="18"/>
      <c r="AB2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follaje y ajos frescos</v>
      </c>
      <c r="AC2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5" s="20"/>
      <c r="AE25" s="20"/>
    </row>
    <row r="26" spans="1:31" ht="114.75" customHeight="1" x14ac:dyDescent="0.25">
      <c r="A26" s="7" t="s">
        <v>31</v>
      </c>
      <c r="B26" s="16" t="s">
        <v>85</v>
      </c>
      <c r="C26" s="54" t="s">
        <v>108</v>
      </c>
      <c r="D26" s="7" t="s">
        <v>157</v>
      </c>
      <c r="E26" s="7" t="s">
        <v>157</v>
      </c>
      <c r="F26" s="7" t="s">
        <v>158</v>
      </c>
      <c r="G26" s="9">
        <v>43973</v>
      </c>
      <c r="H26" s="7" t="s">
        <v>159</v>
      </c>
      <c r="I26" s="7" t="s">
        <v>55</v>
      </c>
      <c r="J26" s="9">
        <v>44536</v>
      </c>
      <c r="K26" s="9">
        <v>44536</v>
      </c>
      <c r="L26" s="10" t="s">
        <v>160</v>
      </c>
      <c r="M26" s="11">
        <f t="shared" ca="1" si="2"/>
        <v>3</v>
      </c>
      <c r="N26" s="11">
        <f t="shared" ca="1" si="3"/>
        <v>2</v>
      </c>
      <c r="O26" s="11">
        <f t="shared" ca="1" si="3"/>
        <v>2</v>
      </c>
      <c r="P26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2401</v>
      </c>
      <c r="Q2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422.93399999999991</v>
      </c>
      <c r="R2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781.64499999999998</v>
      </c>
      <c r="S2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6.87</v>
      </c>
      <c r="T26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231</v>
      </c>
      <c r="U26" s="13">
        <f>+Tabla1[[#This Row],[MARCAJES POSITIVOS]]/Tabla1[[#This Row],[EQUIPAJES MARCADOS  ]]</f>
        <v>0.91223404255319152</v>
      </c>
      <c r="V26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2632</v>
      </c>
      <c r="W26" s="14">
        <f>+SUM(Tabla1[[#This Row],[FITO KGR. DECOMISADO]:[ACUI KGR. DECOMISADO]])</f>
        <v>1211.4489999999998</v>
      </c>
      <c r="X26" s="15">
        <v>0.89204545454545459</v>
      </c>
      <c r="Y26" s="7" t="s">
        <v>38</v>
      </c>
      <c r="Z26" s="17" t="s">
        <v>38</v>
      </c>
      <c r="AA26" s="18"/>
      <c r="AB2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café verde, frijol </v>
      </c>
      <c r="AC2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6" s="20"/>
      <c r="AE26" s="20"/>
    </row>
    <row r="27" spans="1:31" s="57" customFormat="1" ht="114.75" customHeight="1" x14ac:dyDescent="0.25">
      <c r="A27" s="16" t="s">
        <v>31</v>
      </c>
      <c r="B27" s="7" t="s">
        <v>85</v>
      </c>
      <c r="C27" s="54" t="s">
        <v>108</v>
      </c>
      <c r="D27" s="16" t="s">
        <v>161</v>
      </c>
      <c r="E27" s="16" t="s">
        <v>161</v>
      </c>
      <c r="F27" s="16" t="s">
        <v>158</v>
      </c>
      <c r="G27" s="40">
        <v>43372</v>
      </c>
      <c r="H27" s="16" t="s">
        <v>162</v>
      </c>
      <c r="I27" s="16" t="s">
        <v>55</v>
      </c>
      <c r="J27" s="40">
        <v>44536</v>
      </c>
      <c r="K27" s="40">
        <v>44536</v>
      </c>
      <c r="L27" s="25" t="s">
        <v>163</v>
      </c>
      <c r="M27" s="11">
        <f t="shared" ca="1" si="2"/>
        <v>5</v>
      </c>
      <c r="N27" s="11">
        <f t="shared" ca="1" si="3"/>
        <v>2</v>
      </c>
      <c r="O27" s="11">
        <f t="shared" ca="1" si="3"/>
        <v>2</v>
      </c>
      <c r="P27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2509</v>
      </c>
      <c r="Q2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603.45000000000005</v>
      </c>
      <c r="R2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623.78999999999985</v>
      </c>
      <c r="S2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0.66999999999999993</v>
      </c>
      <c r="T27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74</v>
      </c>
      <c r="U27" s="13">
        <f>+Tabla1[[#This Row],[MARCAJES POSITIVOS]]/Tabla1[[#This Row],[EQUIPAJES MARCADOS  ]]</f>
        <v>0.97135114208284945</v>
      </c>
      <c r="V27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2583</v>
      </c>
      <c r="W27" s="14">
        <f>+SUM(Tabla1[[#This Row],[FITO KGR. DECOMISADO]:[ACUI KGR. DECOMISADO]])</f>
        <v>1227.9099999999999</v>
      </c>
      <c r="X27" s="26">
        <v>0.98207885304659504</v>
      </c>
      <c r="Y27" s="16" t="s">
        <v>38</v>
      </c>
      <c r="Z27" s="17" t="s">
        <v>38</v>
      </c>
      <c r="AA27" s="28"/>
      <c r="AB2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granos</v>
      </c>
      <c r="AC2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27" s="29"/>
      <c r="AE27" s="29"/>
    </row>
    <row r="28" spans="1:31" ht="114.75" customHeight="1" x14ac:dyDescent="0.25">
      <c r="A28" s="7" t="s">
        <v>31</v>
      </c>
      <c r="B28" s="16" t="s">
        <v>85</v>
      </c>
      <c r="C28" s="54" t="s">
        <v>108</v>
      </c>
      <c r="D28" s="7" t="s">
        <v>164</v>
      </c>
      <c r="E28" s="7" t="s">
        <v>164</v>
      </c>
      <c r="F28" s="7" t="s">
        <v>165</v>
      </c>
      <c r="G28" s="9">
        <v>43987</v>
      </c>
      <c r="H28" s="7" t="s">
        <v>166</v>
      </c>
      <c r="I28" s="7" t="s">
        <v>55</v>
      </c>
      <c r="J28" s="9">
        <v>44403</v>
      </c>
      <c r="K28" s="9">
        <v>44403</v>
      </c>
      <c r="L28" s="10" t="s">
        <v>167</v>
      </c>
      <c r="M28" s="11">
        <f t="shared" ca="1" si="2"/>
        <v>3</v>
      </c>
      <c r="N28" s="11">
        <f t="shared" ca="1" si="3"/>
        <v>2</v>
      </c>
      <c r="O28" s="11">
        <f t="shared" ca="1" si="3"/>
        <v>2</v>
      </c>
      <c r="P28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2839</v>
      </c>
      <c r="Q2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1057.0899999999999</v>
      </c>
      <c r="R2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1409.1399999999999</v>
      </c>
      <c r="S2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19.720000000000002</v>
      </c>
      <c r="T28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20</v>
      </c>
      <c r="U28" s="13">
        <f>+Tabla1[[#This Row],[MARCAJES POSITIVOS]]/Tabla1[[#This Row],[EQUIPAJES MARCADOS  ]]</f>
        <v>0.99300454704442109</v>
      </c>
      <c r="V28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2859</v>
      </c>
      <c r="W28" s="14">
        <f>+SUM(Tabla1[[#This Row],[FITO KGR. DECOMISADO]:[ACUI KGR. DECOMISADO]])</f>
        <v>2485.9499999999994</v>
      </c>
      <c r="X28" s="15">
        <v>1</v>
      </c>
      <c r="Y28" s="16" t="s">
        <v>38</v>
      </c>
      <c r="Z28" s="17" t="s">
        <v>38</v>
      </c>
      <c r="AA28" s="18"/>
      <c r="AB2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FRIJOLFRIJOL CON PLAGA</v>
      </c>
      <c r="AC2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28" s="20"/>
      <c r="AE28" s="20"/>
    </row>
    <row r="29" spans="1:31" ht="114.75" customHeight="1" x14ac:dyDescent="0.25">
      <c r="A29" s="16" t="s">
        <v>31</v>
      </c>
      <c r="B29" s="16" t="s">
        <v>85</v>
      </c>
      <c r="C29" s="54" t="s">
        <v>108</v>
      </c>
      <c r="D29" s="16" t="s">
        <v>168</v>
      </c>
      <c r="E29" s="16" t="s">
        <v>168</v>
      </c>
      <c r="F29" s="16" t="s">
        <v>158</v>
      </c>
      <c r="G29" s="40">
        <v>43909</v>
      </c>
      <c r="H29" s="16" t="s">
        <v>169</v>
      </c>
      <c r="I29" s="16" t="s">
        <v>55</v>
      </c>
      <c r="J29" s="40">
        <v>44515</v>
      </c>
      <c r="K29" s="40">
        <v>44515</v>
      </c>
      <c r="L29" s="25" t="s">
        <v>170</v>
      </c>
      <c r="M29" s="11">
        <f t="shared" ca="1" si="2"/>
        <v>3</v>
      </c>
      <c r="N29" s="11">
        <f t="shared" ca="1" si="3"/>
        <v>2</v>
      </c>
      <c r="O29" s="11">
        <f t="shared" ca="1" si="3"/>
        <v>2</v>
      </c>
      <c r="P29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1844</v>
      </c>
      <c r="Q2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314.70600000000002</v>
      </c>
      <c r="R2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688.59299999999985</v>
      </c>
      <c r="S2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2.04</v>
      </c>
      <c r="T29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114</v>
      </c>
      <c r="U29" s="13">
        <f>+Tabla1[[#This Row],[MARCAJES POSITIVOS]]/Tabla1[[#This Row],[EQUIPAJES MARCADOS  ]]</f>
        <v>0.94177732379979573</v>
      </c>
      <c r="V29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1958</v>
      </c>
      <c r="W29" s="14">
        <f>+SUM(Tabla1[[#This Row],[FITO KGR. DECOMISADO]:[ACUI KGR. DECOMISADO]])</f>
        <v>1005.3389999999998</v>
      </c>
      <c r="X29" s="26">
        <v>0.77142857142857146</v>
      </c>
      <c r="Y29" s="16" t="s">
        <v>38</v>
      </c>
      <c r="Z29" s="17" t="s">
        <v>38</v>
      </c>
      <c r="AA29" s="28"/>
      <c r="AB2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MANGOfrijolMANGO CON PLAGA</v>
      </c>
      <c r="AC2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29" s="29"/>
      <c r="AE29" s="29"/>
    </row>
    <row r="30" spans="1:31" ht="114.75" customHeight="1" x14ac:dyDescent="0.25">
      <c r="A30" s="7" t="s">
        <v>31</v>
      </c>
      <c r="B30" s="16" t="s">
        <v>85</v>
      </c>
      <c r="C30" s="58" t="s">
        <v>108</v>
      </c>
      <c r="D30" s="16" t="s">
        <v>171</v>
      </c>
      <c r="E30" s="16" t="s">
        <v>171</v>
      </c>
      <c r="F30" s="16" t="s">
        <v>172</v>
      </c>
      <c r="G30" s="40">
        <v>42860</v>
      </c>
      <c r="H30" s="16" t="s">
        <v>173</v>
      </c>
      <c r="I30" s="16" t="s">
        <v>55</v>
      </c>
      <c r="J30" s="40">
        <v>43367</v>
      </c>
      <c r="K30" s="40">
        <v>44185</v>
      </c>
      <c r="L30" s="25" t="s">
        <v>174</v>
      </c>
      <c r="M30" s="11">
        <f t="shared" ca="1" si="2"/>
        <v>6</v>
      </c>
      <c r="N30" s="11">
        <f t="shared" ca="1" si="3"/>
        <v>5</v>
      </c>
      <c r="O30" s="11">
        <f t="shared" ca="1" si="3"/>
        <v>3</v>
      </c>
      <c r="P30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656</v>
      </c>
      <c r="Q3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225.69000000000003</v>
      </c>
      <c r="R3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495.75300000000004</v>
      </c>
      <c r="S3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7.0000000000000007E-2</v>
      </c>
      <c r="T30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33</v>
      </c>
      <c r="U30" s="13">
        <f>+Tabla1[[#This Row],[MARCAJES POSITIVOS]]/Tabla1[[#This Row],[EQUIPAJES MARCADOS  ]]</f>
        <v>0.95210449927431062</v>
      </c>
      <c r="V30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689</v>
      </c>
      <c r="W30" s="14">
        <f>+SUM(Tabla1[[#This Row],[FITO KGR. DECOMISADO]:[ACUI KGR. DECOMISADO]])</f>
        <v>721.51300000000015</v>
      </c>
      <c r="X30" s="26">
        <v>0.75384615384615383</v>
      </c>
      <c r="Y30" s="16" t="s">
        <v>38</v>
      </c>
      <c r="Z30" s="17" t="s">
        <v>38</v>
      </c>
      <c r="AA30" s="28"/>
      <c r="AB3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0" s="29"/>
      <c r="AE30" s="29"/>
    </row>
    <row r="31" spans="1:31" ht="114.75" customHeight="1" x14ac:dyDescent="0.25">
      <c r="A31" s="16" t="s">
        <v>31</v>
      </c>
      <c r="B31" s="16" t="s">
        <v>85</v>
      </c>
      <c r="C31" s="58" t="s">
        <v>108</v>
      </c>
      <c r="D31" s="16" t="s">
        <v>175</v>
      </c>
      <c r="E31" s="16" t="s">
        <v>175</v>
      </c>
      <c r="F31" s="16" t="s">
        <v>176</v>
      </c>
      <c r="G31" s="40">
        <v>43319</v>
      </c>
      <c r="H31" s="16" t="s">
        <v>177</v>
      </c>
      <c r="I31" s="16" t="s">
        <v>178</v>
      </c>
      <c r="J31" s="40">
        <v>44186</v>
      </c>
      <c r="K31" s="40">
        <v>44186</v>
      </c>
      <c r="L31" s="25" t="s">
        <v>179</v>
      </c>
      <c r="M31" s="11">
        <f t="shared" ca="1" si="2"/>
        <v>5</v>
      </c>
      <c r="N31" s="11">
        <f t="shared" ca="1" si="3"/>
        <v>3</v>
      </c>
      <c r="O31" s="11">
        <f t="shared" ca="1" si="3"/>
        <v>3</v>
      </c>
      <c r="P31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3082</v>
      </c>
      <c r="Q3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735.61</v>
      </c>
      <c r="R3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1265.181</v>
      </c>
      <c r="S3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1.81</v>
      </c>
      <c r="T31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10</v>
      </c>
      <c r="U31" s="13">
        <f>+Tabla1[[#This Row],[MARCAJES POSITIVOS]]/Tabla1[[#This Row],[EQUIPAJES MARCADOS  ]]</f>
        <v>0.99676584734799478</v>
      </c>
      <c r="V31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3092</v>
      </c>
      <c r="W31" s="14">
        <f>+SUM(Tabla1[[#This Row],[FITO KGR. DECOMISADO]:[ACUI KGR. DECOMISADO]])</f>
        <v>2002.6010000000001</v>
      </c>
      <c r="X31" s="26">
        <v>0.98194945848375448</v>
      </c>
      <c r="Y31" s="16" t="s">
        <v>92</v>
      </c>
      <c r="Z31" s="56" t="s">
        <v>92</v>
      </c>
      <c r="AA31" s="28" t="s">
        <v>180</v>
      </c>
      <c r="AB3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CON PLAGAfrijolFRIJOL CON PLAGA</v>
      </c>
      <c r="AC3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D31" s="29"/>
      <c r="AE31" s="29"/>
    </row>
    <row r="32" spans="1:31" ht="114.75" customHeight="1" x14ac:dyDescent="0.25">
      <c r="A32" s="58" t="s">
        <v>31</v>
      </c>
      <c r="B32" s="58" t="s">
        <v>85</v>
      </c>
      <c r="C32" s="58" t="s">
        <v>108</v>
      </c>
      <c r="D32" s="58" t="s">
        <v>181</v>
      </c>
      <c r="E32" s="59"/>
      <c r="F32" s="34" t="s">
        <v>182</v>
      </c>
      <c r="G32" s="33">
        <v>41882</v>
      </c>
      <c r="H32" s="34" t="s">
        <v>183</v>
      </c>
      <c r="I32" s="34" t="s">
        <v>184</v>
      </c>
      <c r="J32" s="33">
        <v>42723</v>
      </c>
      <c r="K32" s="33">
        <v>44669</v>
      </c>
      <c r="L32" s="45" t="s">
        <v>185</v>
      </c>
      <c r="M32" s="11">
        <f t="shared" ca="1" si="2"/>
        <v>9</v>
      </c>
      <c r="N32" s="11">
        <f t="shared" ca="1" si="3"/>
        <v>7</v>
      </c>
      <c r="O32" s="11">
        <f t="shared" ca="1" si="3"/>
        <v>1</v>
      </c>
      <c r="P3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1739</v>
      </c>
      <c r="Q3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163.71000000000004</v>
      </c>
      <c r="R3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351.68999999999994</v>
      </c>
      <c r="S3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1.3800000000000001</v>
      </c>
      <c r="T3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52</v>
      </c>
      <c r="U32" s="13">
        <f>+Tabla1[[#This Row],[MARCAJES POSITIVOS]]/Tabla1[[#This Row],[EQUIPAJES MARCADOS  ]]</f>
        <v>0.97096594081518706</v>
      </c>
      <c r="V3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1791</v>
      </c>
      <c r="W32" s="14">
        <f>+SUM(Tabla1[[#This Row],[FITO KGR. DECOMISADO]:[ACUI KGR. DECOMISADO]])</f>
        <v>516.78</v>
      </c>
      <c r="X32" s="35"/>
      <c r="Y32" s="35" t="s">
        <v>38</v>
      </c>
      <c r="Z32" s="56" t="s">
        <v>92</v>
      </c>
      <c r="AA32" s="46" t="s">
        <v>186</v>
      </c>
      <c r="AB3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2" s="29"/>
      <c r="AE32" s="29"/>
    </row>
    <row r="33" spans="1:31" ht="114.75" customHeight="1" x14ac:dyDescent="0.25">
      <c r="A33" s="58" t="s">
        <v>31</v>
      </c>
      <c r="B33" s="58" t="s">
        <v>85</v>
      </c>
      <c r="C33" s="58" t="s">
        <v>108</v>
      </c>
      <c r="D33" s="58" t="s">
        <v>187</v>
      </c>
      <c r="E33" s="59"/>
      <c r="F33" s="34" t="s">
        <v>63</v>
      </c>
      <c r="G33" s="33">
        <v>41665</v>
      </c>
      <c r="H33" s="34" t="s">
        <v>188</v>
      </c>
      <c r="I33" s="34" t="s">
        <v>55</v>
      </c>
      <c r="J33" s="33">
        <v>42646</v>
      </c>
      <c r="K33" s="33">
        <v>44669</v>
      </c>
      <c r="L33" s="45" t="s">
        <v>189</v>
      </c>
      <c r="M33" s="11">
        <f t="shared" ca="1" si="2"/>
        <v>9</v>
      </c>
      <c r="N33" s="11">
        <f t="shared" ca="1" si="3"/>
        <v>7</v>
      </c>
      <c r="O33" s="11">
        <f t="shared" ca="1" si="3"/>
        <v>1</v>
      </c>
      <c r="P3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1612</v>
      </c>
      <c r="Q3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195.39800000000002</v>
      </c>
      <c r="R3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491.28100000000012</v>
      </c>
      <c r="S3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1.1400000000000001</v>
      </c>
      <c r="T3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10</v>
      </c>
      <c r="U33" s="13">
        <f>+Tabla1[[#This Row],[MARCAJES POSITIVOS]]/Tabla1[[#This Row],[EQUIPAJES MARCADOS  ]]</f>
        <v>0.99383477188655978</v>
      </c>
      <c r="V3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1622</v>
      </c>
      <c r="W33" s="14">
        <f>+SUM(Tabla1[[#This Row],[FITO KGR. DECOMISADO]:[ACUI KGR. DECOMISADO]])</f>
        <v>687.81900000000007</v>
      </c>
      <c r="X33" s="35"/>
      <c r="Y33" s="35" t="s">
        <v>92</v>
      </c>
      <c r="Z33" s="56" t="s">
        <v>92</v>
      </c>
      <c r="AA33" s="46" t="s">
        <v>190</v>
      </c>
      <c r="AB3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3" s="29"/>
      <c r="AE33" s="29"/>
    </row>
    <row r="34" spans="1:31" ht="114.75" customHeight="1" x14ac:dyDescent="0.25">
      <c r="A34" s="58" t="s">
        <v>31</v>
      </c>
      <c r="B34" s="58" t="s">
        <v>85</v>
      </c>
      <c r="C34" s="58" t="s">
        <v>108</v>
      </c>
      <c r="D34" s="16" t="s">
        <v>191</v>
      </c>
      <c r="E34" s="39" t="s">
        <v>191</v>
      </c>
      <c r="F34" s="16" t="s">
        <v>192</v>
      </c>
      <c r="G34" s="40">
        <v>41092</v>
      </c>
      <c r="H34" s="16" t="s">
        <v>193</v>
      </c>
      <c r="I34" s="16" t="s">
        <v>132</v>
      </c>
      <c r="J34" s="40">
        <v>42037</v>
      </c>
      <c r="K34" s="40">
        <v>44851</v>
      </c>
      <c r="L34" s="25" t="s">
        <v>194</v>
      </c>
      <c r="M34" s="11">
        <f t="shared" ca="1" si="2"/>
        <v>11</v>
      </c>
      <c r="N34" s="11">
        <f t="shared" ca="1" si="3"/>
        <v>8</v>
      </c>
      <c r="O34" s="11">
        <f t="shared" ca="1" si="3"/>
        <v>1</v>
      </c>
      <c r="P34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579</v>
      </c>
      <c r="Q3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76.72999999999999</v>
      </c>
      <c r="R3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100.89</v>
      </c>
      <c r="S3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4" s="55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23</v>
      </c>
      <c r="U34" s="13">
        <f>+Tabla1[[#This Row],[MARCAJES POSITIVOS]]/Tabla1[[#This Row],[EQUIPAJES MARCADOS  ]]</f>
        <v>0.96179401993355484</v>
      </c>
      <c r="V34" s="55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602</v>
      </c>
      <c r="W34" s="14">
        <f>+SUM(Tabla1[[#This Row],[FITO KGR. DECOMISADO]:[ACUI KGR. DECOMISADO]])</f>
        <v>177.62</v>
      </c>
      <c r="X34" s="35"/>
      <c r="Y34" s="35"/>
      <c r="Z34" s="35"/>
      <c r="AA34" s="46"/>
      <c r="AB34" s="36"/>
      <c r="AC34" s="37"/>
      <c r="AD34" s="29"/>
      <c r="AE34" s="29"/>
    </row>
    <row r="35" spans="1:31" ht="114.75" customHeight="1" x14ac:dyDescent="0.25">
      <c r="A35" s="60" t="s">
        <v>31</v>
      </c>
      <c r="B35" s="60" t="s">
        <v>195</v>
      </c>
      <c r="C35" s="61" t="s">
        <v>195</v>
      </c>
      <c r="D35" s="60" t="s">
        <v>196</v>
      </c>
      <c r="E35" s="60" t="s">
        <v>196</v>
      </c>
      <c r="F35" s="60" t="s">
        <v>197</v>
      </c>
      <c r="G35" s="62">
        <v>41396</v>
      </c>
      <c r="H35" s="60" t="s">
        <v>198</v>
      </c>
      <c r="I35" s="60" t="s">
        <v>97</v>
      </c>
      <c r="J35" s="62">
        <v>42646</v>
      </c>
      <c r="K35" s="62">
        <v>42646</v>
      </c>
      <c r="L35" s="63" t="s">
        <v>199</v>
      </c>
      <c r="M35" s="11">
        <f t="shared" ca="1" si="2"/>
        <v>10</v>
      </c>
      <c r="N35" s="11">
        <f t="shared" ca="1" si="3"/>
        <v>7</v>
      </c>
      <c r="O35" s="11">
        <f t="shared" ca="1" si="3"/>
        <v>7</v>
      </c>
      <c r="P3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244</v>
      </c>
      <c r="Q3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40.436999999999998</v>
      </c>
      <c r="R3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36.319999999999993</v>
      </c>
      <c r="S3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U35" s="13">
        <f>+Tabla1[[#This Row],[MARCAJES POSITIVOS]]/Tabla1[[#This Row],[EQUIPAJES MARCADOS  ]]</f>
        <v>0.99591836734693873</v>
      </c>
      <c r="V3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245</v>
      </c>
      <c r="W35" s="14">
        <f>+SUM(Tabla1[[#This Row],[FITO KGR. DECOMISADO]:[ACUI KGR. DECOMISADO]])</f>
        <v>76.756999999999991</v>
      </c>
      <c r="X35" s="15">
        <v>1</v>
      </c>
      <c r="Y35" s="16" t="s">
        <v>45</v>
      </c>
      <c r="Z35" s="27" t="s">
        <v>45</v>
      </c>
      <c r="AA35" s="28" t="s">
        <v>57</v>
      </c>
      <c r="AB3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5" s="20"/>
      <c r="AE35" s="20"/>
    </row>
    <row r="36" spans="1:31" ht="114.75" customHeight="1" x14ac:dyDescent="0.25">
      <c r="A36" s="7" t="s">
        <v>31</v>
      </c>
      <c r="B36" s="7" t="s">
        <v>200</v>
      </c>
      <c r="C36" s="8" t="s">
        <v>201</v>
      </c>
      <c r="D36" s="7" t="s">
        <v>202</v>
      </c>
      <c r="E36" s="7" t="s">
        <v>202</v>
      </c>
      <c r="F36" s="7" t="s">
        <v>203</v>
      </c>
      <c r="G36" s="9">
        <v>41807</v>
      </c>
      <c r="H36" s="7" t="s">
        <v>204</v>
      </c>
      <c r="I36" s="7" t="s">
        <v>97</v>
      </c>
      <c r="J36" s="9">
        <v>42723</v>
      </c>
      <c r="K36" s="9">
        <v>42723</v>
      </c>
      <c r="L36" s="10" t="s">
        <v>205</v>
      </c>
      <c r="M36" s="11">
        <f t="shared" ca="1" si="2"/>
        <v>9</v>
      </c>
      <c r="N36" s="11">
        <f t="shared" ca="1" si="3"/>
        <v>7</v>
      </c>
      <c r="O36" s="11">
        <f t="shared" ca="1" si="3"/>
        <v>7</v>
      </c>
      <c r="P3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32</v>
      </c>
      <c r="Q3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92.5</v>
      </c>
      <c r="R3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</v>
      </c>
      <c r="S3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36" s="13">
        <f>+Tabla1[[#This Row],[MARCAJES POSITIVOS]]/Tabla1[[#This Row],[EQUIPAJES MARCADOS  ]]</f>
        <v>1</v>
      </c>
      <c r="V3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32</v>
      </c>
      <c r="W36" s="14">
        <f>+SUM(Tabla1[[#This Row],[FITO KGR. DECOMISADO]:[ACUI KGR. DECOMISADO]])</f>
        <v>95.5</v>
      </c>
      <c r="X36" s="15">
        <v>1</v>
      </c>
      <c r="Y36" s="7" t="s">
        <v>38</v>
      </c>
      <c r="Z36" s="56" t="s">
        <v>92</v>
      </c>
      <c r="AA36" s="18" t="s">
        <v>206</v>
      </c>
      <c r="AB3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6" s="20"/>
      <c r="AE36" s="20"/>
    </row>
    <row r="37" spans="1:31" ht="114.75" customHeight="1" x14ac:dyDescent="0.25">
      <c r="A37" s="16" t="s">
        <v>31</v>
      </c>
      <c r="B37" s="16" t="s">
        <v>200</v>
      </c>
      <c r="C37" s="8" t="s">
        <v>207</v>
      </c>
      <c r="D37" s="16" t="s">
        <v>208</v>
      </c>
      <c r="E37" s="16" t="s">
        <v>208</v>
      </c>
      <c r="F37" s="16" t="s">
        <v>209</v>
      </c>
      <c r="G37" s="40">
        <v>42827</v>
      </c>
      <c r="H37" s="16" t="s">
        <v>210</v>
      </c>
      <c r="I37" s="16" t="s">
        <v>211</v>
      </c>
      <c r="J37" s="40">
        <v>43451</v>
      </c>
      <c r="K37" s="40">
        <v>43451</v>
      </c>
      <c r="L37" s="25" t="s">
        <v>212</v>
      </c>
      <c r="M37" s="11">
        <f t="shared" ca="1" si="2"/>
        <v>6</v>
      </c>
      <c r="N37" s="11">
        <f t="shared" ca="1" si="3"/>
        <v>5</v>
      </c>
      <c r="O37" s="11">
        <f t="shared" ca="1" si="3"/>
        <v>5</v>
      </c>
      <c r="P3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169</v>
      </c>
      <c r="Q3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359.41699999999992</v>
      </c>
      <c r="R3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80.7</v>
      </c>
      <c r="S3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22</v>
      </c>
      <c r="U37" s="13">
        <f>+Tabla1[[#This Row],[MARCAJES POSITIVOS]]/Tabla1[[#This Row],[EQUIPAJES MARCADOS  ]]</f>
        <v>0.88481675392670156</v>
      </c>
      <c r="V3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191</v>
      </c>
      <c r="W37" s="14">
        <f>+SUM(Tabla1[[#This Row],[FITO KGR. DECOMISADO]:[ACUI KGR. DECOMISADO]])</f>
        <v>440.1169999999999</v>
      </c>
      <c r="X37" s="26">
        <v>0.8928571428571429</v>
      </c>
      <c r="Y37" s="16" t="s">
        <v>38</v>
      </c>
      <c r="Z37" s="17" t="s">
        <v>38</v>
      </c>
      <c r="AA37" s="28" t="s">
        <v>213</v>
      </c>
      <c r="AB3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(semilla), baya de cardamomofrijol</v>
      </c>
      <c r="AC3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7" s="29"/>
      <c r="AE37" s="29"/>
    </row>
    <row r="38" spans="1:31" ht="114.75" customHeight="1" x14ac:dyDescent="0.25">
      <c r="A38" s="7" t="s">
        <v>31</v>
      </c>
      <c r="B38" s="7" t="s">
        <v>195</v>
      </c>
      <c r="C38" s="8" t="s">
        <v>214</v>
      </c>
      <c r="D38" s="7" t="s">
        <v>215</v>
      </c>
      <c r="E38" s="7" t="s">
        <v>215</v>
      </c>
      <c r="F38" s="7" t="s">
        <v>216</v>
      </c>
      <c r="G38" s="9">
        <v>43310</v>
      </c>
      <c r="H38" s="7" t="s">
        <v>217</v>
      </c>
      <c r="I38" s="7" t="s">
        <v>218</v>
      </c>
      <c r="J38" s="9">
        <v>44088</v>
      </c>
      <c r="K38" s="9">
        <v>44373</v>
      </c>
      <c r="L38" s="10" t="s">
        <v>219</v>
      </c>
      <c r="M38" s="11">
        <f t="shared" ca="1" si="2"/>
        <v>5</v>
      </c>
      <c r="N38" s="11">
        <f t="shared" ca="1" si="3"/>
        <v>3</v>
      </c>
      <c r="O38" s="11">
        <f t="shared" ca="1" si="3"/>
        <v>2</v>
      </c>
      <c r="P3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1021</v>
      </c>
      <c r="Q3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164.4</v>
      </c>
      <c r="R3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62.89</v>
      </c>
      <c r="S3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3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45</v>
      </c>
      <c r="U38" s="13">
        <f>+Tabla1[[#This Row],[MARCAJES POSITIVOS]]/Tabla1[[#This Row],[EQUIPAJES MARCADOS  ]]</f>
        <v>0.95778611632270172</v>
      </c>
      <c r="V3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1066</v>
      </c>
      <c r="W38" s="14">
        <f>+SUM(Tabla1[[#This Row],[FITO KGR. DECOMISADO]:[ACUI KGR. DECOMISADO]])</f>
        <v>227.29000000000002</v>
      </c>
      <c r="X38" s="15">
        <v>0.98</v>
      </c>
      <c r="Y38" s="7" t="s">
        <v>38</v>
      </c>
      <c r="Z38" s="17" t="s">
        <v>38</v>
      </c>
      <c r="AA38" s="18"/>
      <c r="AB3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mango, mango</v>
      </c>
      <c r="AC3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Anastrepha ludens, pendiente</v>
      </c>
      <c r="AD38" s="20"/>
      <c r="AE38" s="20"/>
    </row>
    <row r="39" spans="1:31" ht="114.75" customHeight="1" x14ac:dyDescent="0.25">
      <c r="A39" s="16" t="s">
        <v>31</v>
      </c>
      <c r="B39" s="7" t="s">
        <v>195</v>
      </c>
      <c r="C39" s="8" t="s">
        <v>214</v>
      </c>
      <c r="D39" s="7" t="s">
        <v>220</v>
      </c>
      <c r="E39" s="7" t="s">
        <v>220</v>
      </c>
      <c r="F39" s="7" t="s">
        <v>165</v>
      </c>
      <c r="G39" s="9">
        <v>43879</v>
      </c>
      <c r="H39" s="7" t="s">
        <v>221</v>
      </c>
      <c r="I39" s="7" t="s">
        <v>184</v>
      </c>
      <c r="J39" s="9">
        <v>44403</v>
      </c>
      <c r="K39" s="9">
        <v>44403</v>
      </c>
      <c r="L39" s="10" t="s">
        <v>222</v>
      </c>
      <c r="M39" s="11">
        <f t="shared" ca="1" si="2"/>
        <v>3</v>
      </c>
      <c r="N39" s="11">
        <f t="shared" ca="1" si="3"/>
        <v>2</v>
      </c>
      <c r="O39" s="11">
        <f t="shared" ca="1" si="3"/>
        <v>2</v>
      </c>
      <c r="P3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1637</v>
      </c>
      <c r="Q3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352.37</v>
      </c>
      <c r="R3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132.31</v>
      </c>
      <c r="S3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3.5900000000000003</v>
      </c>
      <c r="T3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181</v>
      </c>
      <c r="U39" s="13">
        <f>+Tabla1[[#This Row],[MARCAJES POSITIVOS]]/Tabla1[[#This Row],[EQUIPAJES MARCADOS  ]]</f>
        <v>0.90044004400440047</v>
      </c>
      <c r="V3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1818</v>
      </c>
      <c r="W39" s="14">
        <f>+SUM(Tabla1[[#This Row],[FITO KGR. DECOMISADO]:[ACUI KGR. DECOMISADO]])</f>
        <v>488.27</v>
      </c>
      <c r="X39" s="15">
        <v>0.97037037037037033</v>
      </c>
      <c r="Y39" s="7" t="s">
        <v>38</v>
      </c>
      <c r="Z39" s="17" t="s">
        <v>38</v>
      </c>
      <c r="AA39" s="18"/>
      <c r="AB3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3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39" s="20"/>
      <c r="AE39" s="20"/>
    </row>
    <row r="40" spans="1:31" ht="114.75" customHeight="1" x14ac:dyDescent="0.25">
      <c r="A40" s="7" t="s">
        <v>31</v>
      </c>
      <c r="B40" s="7" t="s">
        <v>223</v>
      </c>
      <c r="C40" s="8" t="s">
        <v>224</v>
      </c>
      <c r="D40" s="7" t="s">
        <v>225</v>
      </c>
      <c r="E40" s="7" t="s">
        <v>225</v>
      </c>
      <c r="F40" s="7" t="s">
        <v>226</v>
      </c>
      <c r="G40" s="9">
        <v>42381</v>
      </c>
      <c r="H40" s="7" t="s">
        <v>227</v>
      </c>
      <c r="I40" s="7" t="s">
        <v>90</v>
      </c>
      <c r="J40" s="9">
        <v>42884</v>
      </c>
      <c r="K40" s="9">
        <v>42884</v>
      </c>
      <c r="L40" s="10" t="s">
        <v>228</v>
      </c>
      <c r="M40" s="11">
        <f t="shared" ca="1" si="2"/>
        <v>7</v>
      </c>
      <c r="N40" s="11">
        <f t="shared" ca="1" si="3"/>
        <v>6</v>
      </c>
      <c r="O40" s="11">
        <f t="shared" ca="1" si="3"/>
        <v>6</v>
      </c>
      <c r="P4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193</v>
      </c>
      <c r="Q4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49.774999999999999</v>
      </c>
      <c r="R4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75.59</v>
      </c>
      <c r="S4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40" s="13">
        <f>+Tabla1[[#This Row],[MARCAJES POSITIVOS]]/Tabla1[[#This Row],[EQUIPAJES MARCADOS  ]]</f>
        <v>1</v>
      </c>
      <c r="V4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193</v>
      </c>
      <c r="W40" s="14">
        <f>+SUM(Tabla1[[#This Row],[FITO KGR. DECOMISADO]:[ACUI KGR. DECOMISADO]])</f>
        <v>125.36500000000001</v>
      </c>
      <c r="X40" s="15">
        <v>1</v>
      </c>
      <c r="Y40" s="7" t="s">
        <v>38</v>
      </c>
      <c r="Z40" s="17" t="s">
        <v>38</v>
      </c>
      <c r="AA40" s="18"/>
      <c r="AB4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0" s="20"/>
      <c r="AE40" s="20"/>
    </row>
    <row r="41" spans="1:31" ht="114.75" customHeight="1" x14ac:dyDescent="0.25">
      <c r="A41" s="16" t="s">
        <v>31</v>
      </c>
      <c r="B41" s="16" t="s">
        <v>223</v>
      </c>
      <c r="C41" s="8" t="s">
        <v>224</v>
      </c>
      <c r="D41" s="16" t="s">
        <v>229</v>
      </c>
      <c r="E41" s="16" t="s">
        <v>229</v>
      </c>
      <c r="F41" s="16" t="s">
        <v>77</v>
      </c>
      <c r="G41" s="40">
        <v>42278</v>
      </c>
      <c r="H41" s="16" t="s">
        <v>230</v>
      </c>
      <c r="I41" s="16" t="s">
        <v>184</v>
      </c>
      <c r="J41" s="40">
        <v>43612</v>
      </c>
      <c r="K41" s="40">
        <v>43612</v>
      </c>
      <c r="L41" s="25" t="s">
        <v>231</v>
      </c>
      <c r="M41" s="11">
        <f t="shared" ca="1" si="2"/>
        <v>8</v>
      </c>
      <c r="N41" s="11">
        <f t="shared" ca="1" si="3"/>
        <v>4</v>
      </c>
      <c r="O41" s="11">
        <f t="shared" ca="1" si="3"/>
        <v>4</v>
      </c>
      <c r="P4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180</v>
      </c>
      <c r="Q4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76.780000000000015</v>
      </c>
      <c r="R4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1384.6</v>
      </c>
      <c r="S4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41" s="13">
        <f>+Tabla1[[#This Row],[MARCAJES POSITIVOS]]/Tabla1[[#This Row],[EQUIPAJES MARCADOS  ]]</f>
        <v>1</v>
      </c>
      <c r="V4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180</v>
      </c>
      <c r="W41" s="14">
        <f>+SUM(Tabla1[[#This Row],[FITO KGR. DECOMISADO]:[ACUI KGR. DECOMISADO]])</f>
        <v>1461.3799999999999</v>
      </c>
      <c r="X41" s="26">
        <v>1</v>
      </c>
      <c r="Y41" s="16" t="s">
        <v>38</v>
      </c>
      <c r="Z41" s="17" t="s">
        <v>38</v>
      </c>
      <c r="AA41" s="28"/>
      <c r="AB4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1" s="29"/>
      <c r="AE41" s="29"/>
    </row>
    <row r="42" spans="1:31" ht="114.75" customHeight="1" x14ac:dyDescent="0.25">
      <c r="A42" s="7" t="s">
        <v>31</v>
      </c>
      <c r="B42" s="16" t="s">
        <v>232</v>
      </c>
      <c r="C42" s="8" t="s">
        <v>232</v>
      </c>
      <c r="D42" s="16" t="s">
        <v>233</v>
      </c>
      <c r="E42" s="16" t="s">
        <v>233</v>
      </c>
      <c r="F42" s="16" t="s">
        <v>226</v>
      </c>
      <c r="G42" s="40">
        <v>42533</v>
      </c>
      <c r="H42" s="16" t="s">
        <v>234</v>
      </c>
      <c r="I42" s="16" t="s">
        <v>55</v>
      </c>
      <c r="J42" s="40">
        <v>42881</v>
      </c>
      <c r="K42" s="40">
        <v>42881</v>
      </c>
      <c r="L42" s="25" t="s">
        <v>235</v>
      </c>
      <c r="M42" s="11">
        <f t="shared" ca="1" si="2"/>
        <v>7</v>
      </c>
      <c r="N42" s="11">
        <f t="shared" ca="1" si="3"/>
        <v>6</v>
      </c>
      <c r="O42" s="11">
        <f t="shared" ca="1" si="3"/>
        <v>6</v>
      </c>
      <c r="P4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892</v>
      </c>
      <c r="Q4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154.65</v>
      </c>
      <c r="R4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194.29999999999995</v>
      </c>
      <c r="S4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</v>
      </c>
      <c r="U42" s="13">
        <f>+Tabla1[[#This Row],[MARCAJES POSITIVOS]]/Tabla1[[#This Row],[EQUIPAJES MARCADOS  ]]</f>
        <v>0.99331848552338531</v>
      </c>
      <c r="V4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898</v>
      </c>
      <c r="W42" s="14">
        <f>+SUM(Tabla1[[#This Row],[FITO KGR. DECOMISADO]:[ACUI KGR. DECOMISADO]])</f>
        <v>348.94999999999993</v>
      </c>
      <c r="X42" s="26">
        <v>1</v>
      </c>
      <c r="Y42" s="16" t="s">
        <v>38</v>
      </c>
      <c r="Z42" s="17" t="s">
        <v>38</v>
      </c>
      <c r="AA42" s="28"/>
      <c r="AB4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2" s="29"/>
      <c r="AE42" s="29"/>
    </row>
    <row r="43" spans="1:31" ht="114.75" customHeight="1" x14ac:dyDescent="0.25">
      <c r="A43" s="16" t="s">
        <v>31</v>
      </c>
      <c r="B43" s="7" t="s">
        <v>236</v>
      </c>
      <c r="C43" s="64" t="s">
        <v>237</v>
      </c>
      <c r="D43" s="7" t="s">
        <v>238</v>
      </c>
      <c r="E43" s="7" t="s">
        <v>238</v>
      </c>
      <c r="F43" s="7" t="s">
        <v>226</v>
      </c>
      <c r="G43" s="9">
        <v>42020</v>
      </c>
      <c r="H43" s="7" t="s">
        <v>239</v>
      </c>
      <c r="I43" s="7" t="s">
        <v>211</v>
      </c>
      <c r="J43" s="9">
        <v>42884</v>
      </c>
      <c r="K43" s="9">
        <v>42884</v>
      </c>
      <c r="L43" s="10" t="s">
        <v>240</v>
      </c>
      <c r="M43" s="11">
        <f t="shared" ca="1" si="2"/>
        <v>8</v>
      </c>
      <c r="N43" s="11">
        <f t="shared" ca="1" si="3"/>
        <v>6</v>
      </c>
      <c r="O43" s="11">
        <f t="shared" ca="1" si="3"/>
        <v>6</v>
      </c>
      <c r="P4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331</v>
      </c>
      <c r="Q4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127.78299999999999</v>
      </c>
      <c r="R4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102.68399999999998</v>
      </c>
      <c r="S4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0.65</v>
      </c>
      <c r="T4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43" s="13">
        <f>+Tabla1[[#This Row],[MARCAJES POSITIVOS]]/Tabla1[[#This Row],[EQUIPAJES MARCADOS  ]]</f>
        <v>1</v>
      </c>
      <c r="V4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331</v>
      </c>
      <c r="W43" s="14">
        <f>+SUM(Tabla1[[#This Row],[FITO KGR. DECOMISADO]:[ACUI KGR. DECOMISADO]])</f>
        <v>231.11699999999999</v>
      </c>
      <c r="X43" s="15">
        <v>1</v>
      </c>
      <c r="Y43" s="7" t="s">
        <v>38</v>
      </c>
      <c r="Z43" s="17" t="s">
        <v>38</v>
      </c>
      <c r="AA43" s="18"/>
      <c r="AB4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3" s="20"/>
      <c r="AE43" s="20"/>
    </row>
    <row r="44" spans="1:31" ht="114.75" customHeight="1" x14ac:dyDescent="0.25">
      <c r="A44" s="7" t="s">
        <v>31</v>
      </c>
      <c r="B44" s="7" t="s">
        <v>241</v>
      </c>
      <c r="C44" s="38" t="s">
        <v>242</v>
      </c>
      <c r="D44" s="7" t="s">
        <v>243</v>
      </c>
      <c r="E44" s="7" t="s">
        <v>243</v>
      </c>
      <c r="F44" s="7" t="s">
        <v>244</v>
      </c>
      <c r="G44" s="9">
        <v>41275</v>
      </c>
      <c r="H44" s="7" t="s">
        <v>245</v>
      </c>
      <c r="I44" s="7" t="s">
        <v>246</v>
      </c>
      <c r="J44" s="9">
        <v>41995</v>
      </c>
      <c r="K44" s="9">
        <v>44211</v>
      </c>
      <c r="L44" s="10" t="s">
        <v>247</v>
      </c>
      <c r="M44" s="11">
        <f t="shared" ca="1" si="2"/>
        <v>10</v>
      </c>
      <c r="N44" s="11">
        <f t="shared" ca="1" si="3"/>
        <v>9</v>
      </c>
      <c r="O44" s="11">
        <f t="shared" ca="1" si="3"/>
        <v>2</v>
      </c>
      <c r="P4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170</v>
      </c>
      <c r="Q4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29.539000000000001</v>
      </c>
      <c r="R4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21.945</v>
      </c>
      <c r="S4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U44" s="13">
        <f>+Tabla1[[#This Row],[MARCAJES POSITIVOS]]/Tabla1[[#This Row],[EQUIPAJES MARCADOS  ]]</f>
        <v>0.99415204678362568</v>
      </c>
      <c r="V4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171</v>
      </c>
      <c r="W44" s="14">
        <f>+SUM(Tabla1[[#This Row],[FITO KGR. DECOMISADO]:[ACUI KGR. DECOMISADO]])</f>
        <v>51.484000000000002</v>
      </c>
      <c r="X44" s="15">
        <v>1</v>
      </c>
      <c r="Y44" s="16" t="s">
        <v>45</v>
      </c>
      <c r="Z44" s="27" t="s">
        <v>45</v>
      </c>
      <c r="AA44" s="28" t="s">
        <v>57</v>
      </c>
      <c r="AB4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4" s="20"/>
      <c r="AE44" s="20"/>
    </row>
    <row r="45" spans="1:31" ht="114.75" customHeight="1" x14ac:dyDescent="0.25">
      <c r="A45" s="16" t="s">
        <v>31</v>
      </c>
      <c r="B45" s="7" t="s">
        <v>248</v>
      </c>
      <c r="C45" s="38" t="s">
        <v>249</v>
      </c>
      <c r="D45" s="7" t="s">
        <v>250</v>
      </c>
      <c r="E45" s="7" t="s">
        <v>250</v>
      </c>
      <c r="F45" s="7" t="s">
        <v>251</v>
      </c>
      <c r="G45" s="9">
        <v>41061</v>
      </c>
      <c r="H45" s="7" t="s">
        <v>252</v>
      </c>
      <c r="I45" s="7" t="s">
        <v>253</v>
      </c>
      <c r="J45" s="9">
        <v>41624</v>
      </c>
      <c r="K45" s="9">
        <v>41624</v>
      </c>
      <c r="L45" s="10" t="s">
        <v>254</v>
      </c>
      <c r="M45" s="11">
        <f t="shared" ca="1" si="2"/>
        <v>11</v>
      </c>
      <c r="N45" s="11">
        <f t="shared" ca="1" si="3"/>
        <v>10</v>
      </c>
      <c r="O45" s="11">
        <f t="shared" ca="1" si="3"/>
        <v>10</v>
      </c>
      <c r="P4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926</v>
      </c>
      <c r="Q4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133.95999999999998</v>
      </c>
      <c r="R4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410.84</v>
      </c>
      <c r="S4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3.17</v>
      </c>
      <c r="T4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12</v>
      </c>
      <c r="U45" s="13">
        <f>+Tabla1[[#This Row],[MARCAJES POSITIVOS]]/Tabla1[[#This Row],[EQUIPAJES MARCADOS  ]]</f>
        <v>0.98720682302771856</v>
      </c>
      <c r="V4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938</v>
      </c>
      <c r="W45" s="14">
        <f>+SUM(Tabla1[[#This Row],[FITO KGR. DECOMISADO]:[ACUI KGR. DECOMISADO]])</f>
        <v>547.96999999999991</v>
      </c>
      <c r="X45" s="15">
        <v>1</v>
      </c>
      <c r="Y45" s="16" t="s">
        <v>45</v>
      </c>
      <c r="Z45" s="27" t="s">
        <v>45</v>
      </c>
      <c r="AA45" s="28" t="s">
        <v>57</v>
      </c>
      <c r="AB4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5" s="20"/>
      <c r="AE45" s="20"/>
    </row>
    <row r="46" spans="1:31" ht="114.75" customHeight="1" x14ac:dyDescent="0.25">
      <c r="A46" s="7" t="s">
        <v>31</v>
      </c>
      <c r="B46" s="16" t="s">
        <v>248</v>
      </c>
      <c r="C46" s="38" t="s">
        <v>249</v>
      </c>
      <c r="D46" s="16" t="s">
        <v>191</v>
      </c>
      <c r="E46" s="39" t="s">
        <v>191</v>
      </c>
      <c r="F46" s="16" t="s">
        <v>255</v>
      </c>
      <c r="G46" s="40">
        <v>41092</v>
      </c>
      <c r="H46" s="16" t="s">
        <v>193</v>
      </c>
      <c r="I46" s="16" t="s">
        <v>132</v>
      </c>
      <c r="J46" s="40">
        <v>42037</v>
      </c>
      <c r="K46" s="40">
        <v>42282</v>
      </c>
      <c r="L46" s="25" t="s">
        <v>256</v>
      </c>
      <c r="M46" s="11">
        <f t="shared" ca="1" si="2"/>
        <v>11</v>
      </c>
      <c r="N46" s="11">
        <f t="shared" ca="1" si="3"/>
        <v>8</v>
      </c>
      <c r="O46" s="11">
        <f t="shared" ca="1" si="3"/>
        <v>8</v>
      </c>
      <c r="P4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438</v>
      </c>
      <c r="Q4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78.709999999999994</v>
      </c>
      <c r="R4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248.38000000000002</v>
      </c>
      <c r="S4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33</v>
      </c>
      <c r="U46" s="13">
        <f>+Tabla1[[#This Row],[MARCAJES POSITIVOS]]/Tabla1[[#This Row],[EQUIPAJES MARCADOS  ]]</f>
        <v>0.92993630573248409</v>
      </c>
      <c r="V4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471</v>
      </c>
      <c r="W46" s="14">
        <f>+SUM(Tabla1[[#This Row],[FITO KGR. DECOMISADO]:[ACUI KGR. DECOMISADO]])</f>
        <v>327.09000000000003</v>
      </c>
      <c r="X46" s="26">
        <v>0.90139999999999998</v>
      </c>
      <c r="Y46" s="16" t="s">
        <v>38</v>
      </c>
      <c r="Z46" s="17" t="s">
        <v>38</v>
      </c>
      <c r="AA46" s="28" t="s">
        <v>257</v>
      </c>
      <c r="AB4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6" s="29"/>
      <c r="AE46" s="29"/>
    </row>
    <row r="47" spans="1:31" ht="114.75" customHeight="1" x14ac:dyDescent="0.25">
      <c r="A47" s="16" t="s">
        <v>31</v>
      </c>
      <c r="B47" s="16" t="s">
        <v>248</v>
      </c>
      <c r="C47" s="38" t="s">
        <v>249</v>
      </c>
      <c r="D47" s="16" t="s">
        <v>258</v>
      </c>
      <c r="E47" s="16" t="s">
        <v>258</v>
      </c>
      <c r="F47" s="16" t="s">
        <v>197</v>
      </c>
      <c r="G47" s="40">
        <v>41808</v>
      </c>
      <c r="H47" s="16" t="s">
        <v>259</v>
      </c>
      <c r="I47" s="16" t="s">
        <v>97</v>
      </c>
      <c r="J47" s="40">
        <v>42646</v>
      </c>
      <c r="K47" s="40">
        <v>42646</v>
      </c>
      <c r="L47" s="25" t="s">
        <v>260</v>
      </c>
      <c r="M47" s="11">
        <f t="shared" ca="1" si="2"/>
        <v>9</v>
      </c>
      <c r="N47" s="11">
        <f t="shared" ca="1" si="3"/>
        <v>7</v>
      </c>
      <c r="O47" s="11">
        <f t="shared" ca="1" si="3"/>
        <v>7</v>
      </c>
      <c r="P4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153</v>
      </c>
      <c r="Q4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13.36</v>
      </c>
      <c r="R4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58.09</v>
      </c>
      <c r="S4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U47" s="13">
        <f>+Tabla1[[#This Row],[MARCAJES POSITIVOS]]/Tabla1[[#This Row],[EQUIPAJES MARCADOS  ]]</f>
        <v>0.9503105590062112</v>
      </c>
      <c r="V4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161</v>
      </c>
      <c r="W47" s="14">
        <f>+SUM(Tabla1[[#This Row],[FITO KGR. DECOMISADO]:[ACUI KGR. DECOMISADO]])</f>
        <v>71.45</v>
      </c>
      <c r="X47" s="26"/>
      <c r="Y47" s="16" t="s">
        <v>45</v>
      </c>
      <c r="Z47" s="27" t="s">
        <v>45</v>
      </c>
      <c r="AA47" s="28" t="s">
        <v>57</v>
      </c>
      <c r="AB4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7" s="29"/>
      <c r="AE47" s="29"/>
    </row>
    <row r="48" spans="1:31" ht="114.75" customHeight="1" x14ac:dyDescent="0.25">
      <c r="A48" s="7" t="s">
        <v>31</v>
      </c>
      <c r="B48" s="7" t="s">
        <v>248</v>
      </c>
      <c r="C48" s="38" t="s">
        <v>249</v>
      </c>
      <c r="D48" s="7" t="s">
        <v>261</v>
      </c>
      <c r="E48" s="7" t="s">
        <v>261</v>
      </c>
      <c r="F48" s="7" t="s">
        <v>144</v>
      </c>
      <c r="G48" s="9">
        <v>42504</v>
      </c>
      <c r="H48" s="7" t="s">
        <v>262</v>
      </c>
      <c r="I48" s="7" t="s">
        <v>136</v>
      </c>
      <c r="J48" s="9">
        <v>43367</v>
      </c>
      <c r="K48" s="9">
        <v>43367</v>
      </c>
      <c r="L48" s="10" t="s">
        <v>263</v>
      </c>
      <c r="M48" s="11">
        <f t="shared" ca="1" si="2"/>
        <v>7</v>
      </c>
      <c r="N48" s="11">
        <f t="shared" ca="1" si="3"/>
        <v>5</v>
      </c>
      <c r="O48" s="11">
        <f t="shared" ca="1" si="3"/>
        <v>5</v>
      </c>
      <c r="P4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1643</v>
      </c>
      <c r="Q4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289.09999999999991</v>
      </c>
      <c r="R4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443.06999999999994</v>
      </c>
      <c r="S4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1.38</v>
      </c>
      <c r="T4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181</v>
      </c>
      <c r="U48" s="13">
        <f>+Tabla1[[#This Row],[MARCAJES POSITIVOS]]/Tabla1[[#This Row],[EQUIPAJES MARCADOS  ]]</f>
        <v>0.90076754385964908</v>
      </c>
      <c r="V4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1824</v>
      </c>
      <c r="W48" s="14">
        <f>+SUM(Tabla1[[#This Row],[FITO KGR. DECOMISADO]:[ACUI KGR. DECOMISADO]])</f>
        <v>733.54999999999984</v>
      </c>
      <c r="X48" s="15">
        <v>0.91820000000000002</v>
      </c>
      <c r="Y48" s="7" t="s">
        <v>38</v>
      </c>
      <c r="Z48" s="17" t="s">
        <v>38</v>
      </c>
      <c r="AA48" s="18"/>
      <c r="AB4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4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48" s="20"/>
      <c r="AE48" s="20"/>
    </row>
    <row r="49" spans="1:31" ht="114.75" customHeight="1" x14ac:dyDescent="0.25">
      <c r="A49" s="30" t="s">
        <v>31</v>
      </c>
      <c r="B49" s="30" t="s">
        <v>248</v>
      </c>
      <c r="C49" s="38" t="s">
        <v>264</v>
      </c>
      <c r="D49" s="30" t="s">
        <v>265</v>
      </c>
      <c r="E49" s="31"/>
      <c r="F49" s="30" t="s">
        <v>48</v>
      </c>
      <c r="G49" s="33">
        <v>43711</v>
      </c>
      <c r="H49" s="34" t="s">
        <v>266</v>
      </c>
      <c r="I49" s="34" t="s">
        <v>267</v>
      </c>
      <c r="J49" s="33">
        <v>44807</v>
      </c>
      <c r="K49" s="33"/>
      <c r="L49" s="45"/>
      <c r="M49" s="65"/>
      <c r="N49" s="65"/>
      <c r="O49" s="65"/>
      <c r="P4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36</v>
      </c>
      <c r="Q4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0.42000000000000004</v>
      </c>
      <c r="R4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18.669999999999998</v>
      </c>
      <c r="S4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4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17</v>
      </c>
      <c r="U49" s="13">
        <f>+Tabla1[[#This Row],[MARCAJES POSITIVOS]]/Tabla1[[#This Row],[EQUIPAJES MARCADOS  ]]</f>
        <v>0.67924528301886788</v>
      </c>
      <c r="V4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53</v>
      </c>
      <c r="W49" s="14">
        <f>+SUM(Tabla1[[#This Row],[FITO KGR. DECOMISADO]:[ACUI KGR. DECOMISADO]])</f>
        <v>19.09</v>
      </c>
      <c r="X49" s="35"/>
      <c r="Y49" s="35"/>
      <c r="Z49" s="35"/>
      <c r="AA49" s="46"/>
      <c r="AB49" s="36"/>
      <c r="AC49" s="37"/>
      <c r="AD49" s="29"/>
      <c r="AE49" s="29"/>
    </row>
    <row r="50" spans="1:31" ht="114.75" customHeight="1" x14ac:dyDescent="0.25">
      <c r="A50" s="16" t="s">
        <v>31</v>
      </c>
      <c r="B50" s="7" t="s">
        <v>248</v>
      </c>
      <c r="C50" s="38" t="s">
        <v>268</v>
      </c>
      <c r="D50" s="7" t="s">
        <v>269</v>
      </c>
      <c r="E50" s="7" t="s">
        <v>269</v>
      </c>
      <c r="F50" s="7" t="s">
        <v>251</v>
      </c>
      <c r="G50" s="9">
        <v>41275</v>
      </c>
      <c r="H50" s="7" t="s">
        <v>270</v>
      </c>
      <c r="I50" s="7" t="s">
        <v>55</v>
      </c>
      <c r="J50" s="9">
        <v>41624</v>
      </c>
      <c r="K50" s="9">
        <v>44138</v>
      </c>
      <c r="L50" s="10" t="s">
        <v>271</v>
      </c>
      <c r="M50" s="11">
        <f t="shared" ca="1" si="2"/>
        <v>10</v>
      </c>
      <c r="N50" s="11">
        <f t="shared" ca="1" si="3"/>
        <v>10</v>
      </c>
      <c r="O50" s="11">
        <f t="shared" ca="1" si="3"/>
        <v>3</v>
      </c>
      <c r="P5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794</v>
      </c>
      <c r="Q5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691.61299999999994</v>
      </c>
      <c r="R5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362.178</v>
      </c>
      <c r="S5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1.5</v>
      </c>
      <c r="T5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50" s="13">
        <f>+Tabla1[[#This Row],[MARCAJES POSITIVOS]]/Tabla1[[#This Row],[EQUIPAJES MARCADOS  ]]</f>
        <v>1</v>
      </c>
      <c r="V5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794</v>
      </c>
      <c r="W50" s="14">
        <f>+SUM(Tabla1[[#This Row],[FITO KGR. DECOMISADO]:[ACUI KGR. DECOMISADO]])</f>
        <v>1055.2909999999999</v>
      </c>
      <c r="X50" s="15">
        <v>1</v>
      </c>
      <c r="Y50" s="7" t="s">
        <v>38</v>
      </c>
      <c r="Z50" s="56" t="s">
        <v>92</v>
      </c>
      <c r="AA50" s="18" t="s">
        <v>272</v>
      </c>
      <c r="AB5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0" s="20"/>
      <c r="AE50" s="20"/>
    </row>
    <row r="51" spans="1:31" ht="114.75" customHeight="1" x14ac:dyDescent="0.25">
      <c r="A51" s="7" t="s">
        <v>31</v>
      </c>
      <c r="B51" s="16" t="s">
        <v>248</v>
      </c>
      <c r="C51" s="38" t="s">
        <v>268</v>
      </c>
      <c r="D51" s="16" t="s">
        <v>273</v>
      </c>
      <c r="E51" s="16" t="s">
        <v>273</v>
      </c>
      <c r="F51" s="16" t="s">
        <v>274</v>
      </c>
      <c r="G51" s="40">
        <v>42780</v>
      </c>
      <c r="H51" s="16" t="s">
        <v>275</v>
      </c>
      <c r="I51" s="16" t="s">
        <v>136</v>
      </c>
      <c r="J51" s="40">
        <v>43773</v>
      </c>
      <c r="K51" s="40">
        <v>43773</v>
      </c>
      <c r="L51" s="25" t="s">
        <v>276</v>
      </c>
      <c r="M51" s="11">
        <f t="shared" ca="1" si="2"/>
        <v>6</v>
      </c>
      <c r="N51" s="11">
        <f t="shared" ca="1" si="3"/>
        <v>4</v>
      </c>
      <c r="O51" s="11">
        <f t="shared" ca="1" si="3"/>
        <v>4</v>
      </c>
      <c r="P5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783</v>
      </c>
      <c r="Q5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831.48700000000008</v>
      </c>
      <c r="R5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556.10500000000002</v>
      </c>
      <c r="S5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51" s="13">
        <f>+Tabla1[[#This Row],[MARCAJES POSITIVOS]]/Tabla1[[#This Row],[EQUIPAJES MARCADOS  ]]</f>
        <v>1</v>
      </c>
      <c r="V5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783</v>
      </c>
      <c r="W51" s="14">
        <f>+SUM(Tabla1[[#This Row],[FITO KGR. DECOMISADO]:[ACUI KGR. DECOMISADO]])</f>
        <v>1387.5920000000001</v>
      </c>
      <c r="X51" s="26">
        <v>1</v>
      </c>
      <c r="Y51" s="16" t="s">
        <v>38</v>
      </c>
      <c r="Z51" s="17" t="s">
        <v>38</v>
      </c>
      <c r="AA51" s="28"/>
      <c r="AB5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1" s="29"/>
      <c r="AE51" s="29"/>
    </row>
    <row r="52" spans="1:31" ht="114.75" customHeight="1" x14ac:dyDescent="0.25">
      <c r="A52" s="16" t="s">
        <v>31</v>
      </c>
      <c r="B52" s="16" t="s">
        <v>248</v>
      </c>
      <c r="C52" s="38" t="s">
        <v>268</v>
      </c>
      <c r="D52" s="21" t="s">
        <v>277</v>
      </c>
      <c r="E52" s="16" t="s">
        <v>277</v>
      </c>
      <c r="F52" s="16" t="s">
        <v>278</v>
      </c>
      <c r="G52" s="40">
        <v>43250</v>
      </c>
      <c r="H52" s="16" t="s">
        <v>279</v>
      </c>
      <c r="I52" s="16" t="s">
        <v>141</v>
      </c>
      <c r="J52" s="40">
        <v>44067</v>
      </c>
      <c r="K52" s="40">
        <v>44067</v>
      </c>
      <c r="L52" s="25" t="s">
        <v>280</v>
      </c>
      <c r="M52" s="11">
        <f t="shared" ca="1" si="2"/>
        <v>5</v>
      </c>
      <c r="N52" s="11">
        <f t="shared" ca="1" si="3"/>
        <v>3</v>
      </c>
      <c r="O52" s="11">
        <f t="shared" ca="1" si="3"/>
        <v>3</v>
      </c>
      <c r="P5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149</v>
      </c>
      <c r="Q5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226.1</v>
      </c>
      <c r="R5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70.52000000000001</v>
      </c>
      <c r="S5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52" s="13">
        <f>+Tabla1[[#This Row],[MARCAJES POSITIVOS]]/Tabla1[[#This Row],[EQUIPAJES MARCADOS  ]]</f>
        <v>1</v>
      </c>
      <c r="V5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149</v>
      </c>
      <c r="W52" s="14">
        <f>+SUM(Tabla1[[#This Row],[FITO KGR. DECOMISADO]:[ACUI KGR. DECOMISADO]])</f>
        <v>296.62</v>
      </c>
      <c r="X52" s="26">
        <v>1</v>
      </c>
      <c r="Y52" s="16" t="s">
        <v>38</v>
      </c>
      <c r="Z52" s="17" t="s">
        <v>38</v>
      </c>
      <c r="AA52" s="66" t="s">
        <v>281</v>
      </c>
      <c r="AB5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2" s="29"/>
      <c r="AE52" s="29"/>
    </row>
    <row r="53" spans="1:31" ht="114.75" customHeight="1" x14ac:dyDescent="0.25">
      <c r="A53" s="7" t="s">
        <v>31</v>
      </c>
      <c r="B53" s="16" t="s">
        <v>282</v>
      </c>
      <c r="C53" s="8" t="s">
        <v>283</v>
      </c>
      <c r="D53" s="16" t="s">
        <v>284</v>
      </c>
      <c r="E53" s="39" t="s">
        <v>284</v>
      </c>
      <c r="F53" s="16" t="s">
        <v>285</v>
      </c>
      <c r="G53" s="40">
        <v>41579</v>
      </c>
      <c r="H53" s="16" t="s">
        <v>286</v>
      </c>
      <c r="I53" s="16" t="s">
        <v>55</v>
      </c>
      <c r="J53" s="40">
        <v>42198</v>
      </c>
      <c r="K53" s="40">
        <v>44098</v>
      </c>
      <c r="L53" s="25" t="s">
        <v>287</v>
      </c>
      <c r="M53" s="11">
        <f t="shared" ca="1" si="2"/>
        <v>10</v>
      </c>
      <c r="N53" s="11">
        <f t="shared" ca="1" si="3"/>
        <v>8</v>
      </c>
      <c r="O53" s="11">
        <f t="shared" ca="1" si="3"/>
        <v>3</v>
      </c>
      <c r="P5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176</v>
      </c>
      <c r="Q5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85.450000000000017</v>
      </c>
      <c r="R5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134.65</v>
      </c>
      <c r="S5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53" s="13">
        <f>+Tabla1[[#This Row],[MARCAJES POSITIVOS]]/Tabla1[[#This Row],[EQUIPAJES MARCADOS  ]]</f>
        <v>1</v>
      </c>
      <c r="V5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176</v>
      </c>
      <c r="W53" s="14">
        <f>+SUM(Tabla1[[#This Row],[FITO KGR. DECOMISADO]:[ACUI KGR. DECOMISADO]])</f>
        <v>220.10000000000002</v>
      </c>
      <c r="X53" s="26">
        <v>1</v>
      </c>
      <c r="Y53" s="16" t="s">
        <v>38</v>
      </c>
      <c r="Z53" s="17" t="s">
        <v>38</v>
      </c>
      <c r="AA53" s="28" t="s">
        <v>288</v>
      </c>
      <c r="AB5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3" s="29"/>
      <c r="AE53" s="29"/>
    </row>
    <row r="54" spans="1:31" ht="114.75" customHeight="1" x14ac:dyDescent="0.25">
      <c r="A54" s="16" t="s">
        <v>31</v>
      </c>
      <c r="B54" s="7" t="s">
        <v>289</v>
      </c>
      <c r="C54" s="64" t="s">
        <v>290</v>
      </c>
      <c r="D54" s="7" t="s">
        <v>291</v>
      </c>
      <c r="E54" s="7" t="s">
        <v>291</v>
      </c>
      <c r="F54" s="7" t="s">
        <v>209</v>
      </c>
      <c r="G54" s="9">
        <v>42647</v>
      </c>
      <c r="H54" s="7" t="s">
        <v>292</v>
      </c>
      <c r="I54" s="7" t="s">
        <v>293</v>
      </c>
      <c r="J54" s="9">
        <v>43451</v>
      </c>
      <c r="K54" s="9">
        <v>43451</v>
      </c>
      <c r="L54" s="10" t="s">
        <v>294</v>
      </c>
      <c r="M54" s="11">
        <f t="shared" ca="1" si="2"/>
        <v>7</v>
      </c>
      <c r="N54" s="11">
        <f t="shared" ca="1" si="3"/>
        <v>5</v>
      </c>
      <c r="O54" s="11">
        <f t="shared" ca="1" si="3"/>
        <v>5</v>
      </c>
      <c r="P5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1692</v>
      </c>
      <c r="Q5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R5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434.745</v>
      </c>
      <c r="S5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2.2400000000000002</v>
      </c>
      <c r="T5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U54" s="13">
        <f>+Tabla1[[#This Row],[MARCAJES POSITIVOS]]/Tabla1[[#This Row],[EQUIPAJES MARCADOS  ]]</f>
        <v>0.99940933254577669</v>
      </c>
      <c r="V5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1693</v>
      </c>
      <c r="W54" s="14">
        <f>+SUM(Tabla1[[#This Row],[FITO KGR. DECOMISADO]:[ACUI KGR. DECOMISADO]])</f>
        <v>436.98500000000001</v>
      </c>
      <c r="X54" s="15">
        <v>1</v>
      </c>
      <c r="Y54" s="7" t="s">
        <v>295</v>
      </c>
      <c r="Z54" s="17" t="s">
        <v>38</v>
      </c>
      <c r="AA54" s="18"/>
      <c r="AB5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4" s="20"/>
      <c r="AE54" s="20"/>
    </row>
    <row r="55" spans="1:31" ht="114.75" customHeight="1" x14ac:dyDescent="0.25">
      <c r="A55" s="16" t="s">
        <v>31</v>
      </c>
      <c r="B55" s="16" t="s">
        <v>289</v>
      </c>
      <c r="C55" s="51" t="s">
        <v>290</v>
      </c>
      <c r="D55" s="16" t="s">
        <v>296</v>
      </c>
      <c r="E55" s="16" t="s">
        <v>296</v>
      </c>
      <c r="F55" s="16" t="s">
        <v>158</v>
      </c>
      <c r="G55" s="40">
        <v>44056</v>
      </c>
      <c r="H55" s="16" t="s">
        <v>297</v>
      </c>
      <c r="I55" s="16" t="s">
        <v>55</v>
      </c>
      <c r="J55" s="40">
        <v>44515</v>
      </c>
      <c r="K55" s="40">
        <v>44515</v>
      </c>
      <c r="L55" s="25" t="s">
        <v>298</v>
      </c>
      <c r="M55" s="11">
        <f t="shared" ca="1" si="2"/>
        <v>3</v>
      </c>
      <c r="N55" s="11">
        <f t="shared" ca="1" si="3"/>
        <v>2</v>
      </c>
      <c r="O55" s="11">
        <f t="shared" ca="1" si="3"/>
        <v>2</v>
      </c>
      <c r="P5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181</v>
      </c>
      <c r="Q5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29.800000000000004</v>
      </c>
      <c r="R5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44.521000000000001</v>
      </c>
      <c r="S5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0.5</v>
      </c>
      <c r="T5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32</v>
      </c>
      <c r="U55" s="13">
        <f>+Tabla1[[#This Row],[MARCAJES POSITIVOS]]/Tabla1[[#This Row],[EQUIPAJES MARCADOS  ]]</f>
        <v>0.84976525821596249</v>
      </c>
      <c r="V5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213</v>
      </c>
      <c r="W55" s="14">
        <f>+SUM(Tabla1[[#This Row],[FITO KGR. DECOMISADO]:[ACUI KGR. DECOMISADO]])</f>
        <v>74.820999999999998</v>
      </c>
      <c r="X55" s="26">
        <v>1</v>
      </c>
      <c r="Y55" s="16" t="s">
        <v>295</v>
      </c>
      <c r="Z55" s="17" t="s">
        <v>38</v>
      </c>
      <c r="AA55" s="28"/>
      <c r="AB5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5" s="29"/>
      <c r="AE55" s="29"/>
    </row>
    <row r="56" spans="1:31" ht="114.75" customHeight="1" x14ac:dyDescent="0.25">
      <c r="A56" s="7" t="s">
        <v>31</v>
      </c>
      <c r="B56" s="16" t="s">
        <v>299</v>
      </c>
      <c r="C56" s="51" t="s">
        <v>300</v>
      </c>
      <c r="D56" s="16" t="s">
        <v>301</v>
      </c>
      <c r="E56" s="39" t="s">
        <v>301</v>
      </c>
      <c r="F56" s="16" t="s">
        <v>302</v>
      </c>
      <c r="G56" s="40">
        <v>41153</v>
      </c>
      <c r="H56" s="16" t="s">
        <v>303</v>
      </c>
      <c r="I56" s="16" t="s">
        <v>55</v>
      </c>
      <c r="J56" s="40">
        <v>41285</v>
      </c>
      <c r="K56" s="40">
        <v>41589</v>
      </c>
      <c r="L56" s="25" t="s">
        <v>304</v>
      </c>
      <c r="M56" s="11">
        <f t="shared" ca="1" si="2"/>
        <v>11</v>
      </c>
      <c r="N56" s="11">
        <f t="shared" ca="1" si="3"/>
        <v>10</v>
      </c>
      <c r="O56" s="11">
        <f t="shared" ca="1" si="3"/>
        <v>10</v>
      </c>
      <c r="P56" s="55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310</v>
      </c>
      <c r="Q5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2182.48</v>
      </c>
      <c r="R5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81.7</v>
      </c>
      <c r="S5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15</v>
      </c>
      <c r="U56" s="13">
        <f>+Tabla1[[#This Row],[MARCAJES POSITIVOS]]/Tabla1[[#This Row],[EQUIPAJES MARCADOS  ]]</f>
        <v>0.9538461538461539</v>
      </c>
      <c r="V5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325</v>
      </c>
      <c r="W56" s="14">
        <f>+SUM(Tabla1[[#This Row],[FITO KGR. DECOMISADO]:[ACUI KGR. DECOMISADO]])</f>
        <v>2264.1799999999998</v>
      </c>
      <c r="X56" s="26">
        <v>0.98</v>
      </c>
      <c r="Y56" s="16" t="s">
        <v>45</v>
      </c>
      <c r="Z56" s="27" t="s">
        <v>45</v>
      </c>
      <c r="AA56" s="28" t="s">
        <v>57</v>
      </c>
      <c r="AB5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6" s="29"/>
      <c r="AE56" s="29"/>
    </row>
    <row r="57" spans="1:31" ht="114.75" customHeight="1" x14ac:dyDescent="0.25">
      <c r="A57" s="16" t="s">
        <v>31</v>
      </c>
      <c r="B57" s="16" t="s">
        <v>299</v>
      </c>
      <c r="C57" s="51" t="s">
        <v>300</v>
      </c>
      <c r="D57" s="16" t="s">
        <v>305</v>
      </c>
      <c r="E57" s="16" t="s">
        <v>305</v>
      </c>
      <c r="F57" s="16" t="s">
        <v>306</v>
      </c>
      <c r="G57" s="40">
        <v>42955</v>
      </c>
      <c r="H57" s="16" t="s">
        <v>307</v>
      </c>
      <c r="I57" s="16" t="s">
        <v>136</v>
      </c>
      <c r="J57" s="40">
        <v>43773</v>
      </c>
      <c r="K57" s="40">
        <v>44088</v>
      </c>
      <c r="L57" s="25" t="s">
        <v>308</v>
      </c>
      <c r="M57" s="11">
        <f t="shared" ca="1" si="2"/>
        <v>6</v>
      </c>
      <c r="N57" s="11">
        <f t="shared" ca="1" si="3"/>
        <v>4</v>
      </c>
      <c r="O57" s="11">
        <f t="shared" ca="1" si="3"/>
        <v>3</v>
      </c>
      <c r="P5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536</v>
      </c>
      <c r="Q5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62.680000000000014</v>
      </c>
      <c r="R5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69.670000000000016</v>
      </c>
      <c r="S5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45</v>
      </c>
      <c r="U57" s="13">
        <f>+Tabla1[[#This Row],[MARCAJES POSITIVOS]]/Tabla1[[#This Row],[EQUIPAJES MARCADOS  ]]</f>
        <v>0.92254733218588636</v>
      </c>
      <c r="V5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581</v>
      </c>
      <c r="W57" s="14">
        <f>+SUM(Tabla1[[#This Row],[FITO KGR. DECOMISADO]:[ACUI KGR. DECOMISADO]])</f>
        <v>132.35000000000002</v>
      </c>
      <c r="X57" s="26">
        <v>0.93571428571428572</v>
      </c>
      <c r="Y57" s="16" t="s">
        <v>295</v>
      </c>
      <c r="Z57" s="67" t="s">
        <v>38</v>
      </c>
      <c r="AA57" s="28"/>
      <c r="AB5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7" s="29"/>
      <c r="AE57" s="29"/>
    </row>
    <row r="58" spans="1:31" ht="114.75" customHeight="1" x14ac:dyDescent="0.25">
      <c r="A58" s="68" t="s">
        <v>31</v>
      </c>
      <c r="B58" s="68" t="s">
        <v>299</v>
      </c>
      <c r="C58" s="47" t="s">
        <v>300</v>
      </c>
      <c r="D58" s="68" t="s">
        <v>309</v>
      </c>
      <c r="E58" s="31"/>
      <c r="F58" s="68" t="s">
        <v>310</v>
      </c>
      <c r="G58" s="69">
        <v>42827</v>
      </c>
      <c r="H58" s="16" t="s">
        <v>210</v>
      </c>
      <c r="I58" s="16" t="s">
        <v>211</v>
      </c>
      <c r="J58" s="40">
        <v>43451</v>
      </c>
      <c r="K58" s="40">
        <v>44900</v>
      </c>
      <c r="L58" s="25" t="s">
        <v>304</v>
      </c>
      <c r="M58" s="65"/>
      <c r="N58" s="65"/>
      <c r="O58" s="65"/>
      <c r="P5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77</v>
      </c>
      <c r="Q5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20.840000000000007</v>
      </c>
      <c r="R5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88.6</v>
      </c>
      <c r="S5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5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7</v>
      </c>
      <c r="U58" s="13">
        <f>+Tabla1[[#This Row],[MARCAJES POSITIVOS]]/Tabla1[[#This Row],[EQUIPAJES MARCADOS  ]]</f>
        <v>0.91666666666666663</v>
      </c>
      <c r="V5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84</v>
      </c>
      <c r="W58" s="14">
        <f>+SUM(Tabla1[[#This Row],[FITO KGR. DECOMISADO]:[ACUI KGR. DECOMISADO]])</f>
        <v>109.44</v>
      </c>
      <c r="X58" s="35"/>
      <c r="Y58" s="35"/>
      <c r="Z58" s="35"/>
      <c r="AA58" s="46"/>
      <c r="AB58" s="36"/>
      <c r="AC58" s="37"/>
      <c r="AD58" s="29"/>
      <c r="AE58" s="29"/>
    </row>
    <row r="59" spans="1:31" ht="114.75" customHeight="1" x14ac:dyDescent="0.25">
      <c r="A59" s="7" t="s">
        <v>31</v>
      </c>
      <c r="B59" s="7" t="s">
        <v>311</v>
      </c>
      <c r="C59" s="8" t="s">
        <v>312</v>
      </c>
      <c r="D59" s="7" t="s">
        <v>313</v>
      </c>
      <c r="E59" s="7" t="s">
        <v>313</v>
      </c>
      <c r="F59" s="7" t="s">
        <v>203</v>
      </c>
      <c r="G59" s="9">
        <v>41395</v>
      </c>
      <c r="H59" s="7" t="s">
        <v>314</v>
      </c>
      <c r="I59" s="7" t="s">
        <v>55</v>
      </c>
      <c r="J59" s="9">
        <v>42723</v>
      </c>
      <c r="K59" s="9">
        <v>42723</v>
      </c>
      <c r="L59" s="10" t="s">
        <v>315</v>
      </c>
      <c r="M59" s="11">
        <f t="shared" ca="1" si="2"/>
        <v>10</v>
      </c>
      <c r="N59" s="11">
        <f t="shared" ca="1" si="3"/>
        <v>7</v>
      </c>
      <c r="O59" s="11">
        <f t="shared" ca="1" si="3"/>
        <v>7</v>
      </c>
      <c r="P5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7554</v>
      </c>
      <c r="Q5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1304.8799999999999</v>
      </c>
      <c r="R5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1094.42</v>
      </c>
      <c r="S5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0.66999999999999993</v>
      </c>
      <c r="T5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647</v>
      </c>
      <c r="U59" s="13">
        <f>+Tabla1[[#This Row],[MARCAJES POSITIVOS]]/Tabla1[[#This Row],[EQUIPAJES MARCADOS  ]]</f>
        <v>0.92110718205096942</v>
      </c>
      <c r="V5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8201</v>
      </c>
      <c r="W59" s="14">
        <f>+SUM(Tabla1[[#This Row],[FITO KGR. DECOMISADO]:[ACUI KGR. DECOMISADO]])</f>
        <v>2399.9700000000003</v>
      </c>
      <c r="X59" s="15">
        <v>0.93813131313131315</v>
      </c>
      <c r="Y59" s="7" t="s">
        <v>295</v>
      </c>
      <c r="Z59" s="70" t="s">
        <v>38</v>
      </c>
      <c r="AA59" s="18"/>
      <c r="AB5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5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59" s="20"/>
      <c r="AE59" s="20"/>
    </row>
    <row r="60" spans="1:31" ht="114.75" customHeight="1" x14ac:dyDescent="0.25">
      <c r="A60" s="16" t="s">
        <v>31</v>
      </c>
      <c r="B60" s="16" t="s">
        <v>311</v>
      </c>
      <c r="C60" s="8" t="s">
        <v>312</v>
      </c>
      <c r="D60" s="16" t="s">
        <v>316</v>
      </c>
      <c r="E60" s="16" t="s">
        <v>316</v>
      </c>
      <c r="F60" s="16" t="s">
        <v>197</v>
      </c>
      <c r="G60" s="40">
        <v>41395</v>
      </c>
      <c r="H60" s="16" t="s">
        <v>317</v>
      </c>
      <c r="I60" s="16" t="s">
        <v>55</v>
      </c>
      <c r="J60" s="40">
        <v>42646</v>
      </c>
      <c r="K60" s="40">
        <v>42646</v>
      </c>
      <c r="L60" s="25" t="s">
        <v>318</v>
      </c>
      <c r="M60" s="11">
        <f t="shared" ca="1" si="2"/>
        <v>10</v>
      </c>
      <c r="N60" s="11">
        <f t="shared" ca="1" si="3"/>
        <v>7</v>
      </c>
      <c r="O60" s="11">
        <f t="shared" ca="1" si="3"/>
        <v>7</v>
      </c>
      <c r="P6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4694</v>
      </c>
      <c r="Q6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787.13999999999987</v>
      </c>
      <c r="R6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729.16600000000005</v>
      </c>
      <c r="S6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2.17</v>
      </c>
      <c r="T6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495</v>
      </c>
      <c r="U60" s="13">
        <f>+Tabla1[[#This Row],[MARCAJES POSITIVOS]]/Tabla1[[#This Row],[EQUIPAJES MARCADOS  ]]</f>
        <v>0.90460589708999806</v>
      </c>
      <c r="V6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5189</v>
      </c>
      <c r="W60" s="14">
        <f>+SUM(Tabla1[[#This Row],[FITO KGR. DECOMISADO]:[ACUI KGR. DECOMISADO]])</f>
        <v>1518.4760000000001</v>
      </c>
      <c r="X60" s="26">
        <v>0.90180878552971577</v>
      </c>
      <c r="Y60" s="16" t="s">
        <v>92</v>
      </c>
      <c r="Z60" s="71" t="s">
        <v>92</v>
      </c>
      <c r="AA60" s="28" t="s">
        <v>319</v>
      </c>
      <c r="AB6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0" s="29"/>
      <c r="AE60" s="29"/>
    </row>
    <row r="61" spans="1:31" s="57" customFormat="1" ht="114.75" customHeight="1" x14ac:dyDescent="0.25">
      <c r="A61" s="7" t="s">
        <v>31</v>
      </c>
      <c r="B61" s="16" t="s">
        <v>311</v>
      </c>
      <c r="C61" s="8" t="s">
        <v>312</v>
      </c>
      <c r="D61" s="16" t="s">
        <v>320</v>
      </c>
      <c r="E61" s="16" t="s">
        <v>320</v>
      </c>
      <c r="F61" s="16" t="s">
        <v>203</v>
      </c>
      <c r="G61" s="40">
        <v>41881</v>
      </c>
      <c r="H61" s="16" t="s">
        <v>321</v>
      </c>
      <c r="I61" s="16" t="s">
        <v>97</v>
      </c>
      <c r="J61" s="40">
        <v>42723</v>
      </c>
      <c r="K61" s="40">
        <v>42723</v>
      </c>
      <c r="L61" s="25" t="s">
        <v>322</v>
      </c>
      <c r="M61" s="11">
        <f t="shared" ca="1" si="2"/>
        <v>9</v>
      </c>
      <c r="N61" s="11">
        <f t="shared" ca="1" si="3"/>
        <v>7</v>
      </c>
      <c r="O61" s="11">
        <f t="shared" ca="1" si="3"/>
        <v>7</v>
      </c>
      <c r="P6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9408</v>
      </c>
      <c r="Q6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1876.3600000000001</v>
      </c>
      <c r="R6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1829.88</v>
      </c>
      <c r="S6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1.76</v>
      </c>
      <c r="T6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1331</v>
      </c>
      <c r="U61" s="13">
        <f>+Tabla1[[#This Row],[MARCAJES POSITIVOS]]/Tabla1[[#This Row],[EQUIPAJES MARCADOS  ]]</f>
        <v>0.87605922339137721</v>
      </c>
      <c r="V6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10739</v>
      </c>
      <c r="W61" s="14">
        <f>+SUM(Tabla1[[#This Row],[FITO KGR. DECOMISADO]:[ACUI KGR. DECOMISADO]])</f>
        <v>3708.0000000000005</v>
      </c>
      <c r="X61" s="26">
        <v>0.88526211671612265</v>
      </c>
      <c r="Y61" s="16" t="s">
        <v>92</v>
      </c>
      <c r="Z61" s="70" t="s">
        <v>38</v>
      </c>
      <c r="AA61" s="28"/>
      <c r="AB6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1" s="29"/>
      <c r="AE61" s="29"/>
    </row>
    <row r="62" spans="1:31" ht="114.75" customHeight="1" x14ac:dyDescent="0.25">
      <c r="A62" s="16" t="s">
        <v>31</v>
      </c>
      <c r="B62" s="16" t="s">
        <v>311</v>
      </c>
      <c r="C62" s="8" t="s">
        <v>312</v>
      </c>
      <c r="D62" s="16" t="s">
        <v>323</v>
      </c>
      <c r="E62" s="16" t="s">
        <v>323</v>
      </c>
      <c r="F62" s="16" t="s">
        <v>203</v>
      </c>
      <c r="G62" s="40">
        <v>41698</v>
      </c>
      <c r="H62" s="16" t="s">
        <v>324</v>
      </c>
      <c r="I62" s="16" t="s">
        <v>184</v>
      </c>
      <c r="J62" s="40">
        <v>42720</v>
      </c>
      <c r="K62" s="40">
        <v>43893</v>
      </c>
      <c r="L62" s="25" t="s">
        <v>325</v>
      </c>
      <c r="M62" s="11">
        <f t="shared" ca="1" si="2"/>
        <v>9</v>
      </c>
      <c r="N62" s="11">
        <f t="shared" ca="1" si="3"/>
        <v>7</v>
      </c>
      <c r="O62" s="11">
        <f t="shared" ca="1" si="3"/>
        <v>3</v>
      </c>
      <c r="P6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4073</v>
      </c>
      <c r="Q6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915.88300000000015</v>
      </c>
      <c r="R6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741.65</v>
      </c>
      <c r="S6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0.52</v>
      </c>
      <c r="T6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904</v>
      </c>
      <c r="U62" s="13">
        <f>+Tabla1[[#This Row],[MARCAJES POSITIVOS]]/Tabla1[[#This Row],[EQUIPAJES MARCADOS  ]]</f>
        <v>0.8183644765923247</v>
      </c>
      <c r="V6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4977</v>
      </c>
      <c r="W62" s="14">
        <f>+SUM(Tabla1[[#This Row],[FITO KGR. DECOMISADO]:[ACUI KGR. DECOMISADO]])</f>
        <v>1658.0530000000001</v>
      </c>
      <c r="X62" s="26">
        <v>0.8231292517006803</v>
      </c>
      <c r="Y62" s="16" t="s">
        <v>295</v>
      </c>
      <c r="Z62" s="70" t="s">
        <v>38</v>
      </c>
      <c r="AA62" s="28" t="s">
        <v>326</v>
      </c>
      <c r="AB6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2" s="29"/>
      <c r="AE62" s="29"/>
    </row>
    <row r="63" spans="1:31" ht="114.75" customHeight="1" x14ac:dyDescent="0.25">
      <c r="A63" s="7" t="s">
        <v>31</v>
      </c>
      <c r="B63" s="7" t="s">
        <v>311</v>
      </c>
      <c r="C63" s="8" t="s">
        <v>312</v>
      </c>
      <c r="D63" s="7" t="s">
        <v>327</v>
      </c>
      <c r="E63" s="7" t="s">
        <v>327</v>
      </c>
      <c r="F63" s="7" t="s">
        <v>328</v>
      </c>
      <c r="G63" s="9">
        <v>42174</v>
      </c>
      <c r="H63" s="7" t="s">
        <v>329</v>
      </c>
      <c r="I63" s="7" t="s">
        <v>293</v>
      </c>
      <c r="J63" s="9">
        <v>43017</v>
      </c>
      <c r="K63" s="9">
        <v>43612</v>
      </c>
      <c r="L63" s="10" t="s">
        <v>330</v>
      </c>
      <c r="M63" s="11">
        <f t="shared" ca="1" si="2"/>
        <v>8</v>
      </c>
      <c r="N63" s="11">
        <f t="shared" ca="1" si="3"/>
        <v>6</v>
      </c>
      <c r="O63" s="11">
        <f t="shared" ca="1" si="3"/>
        <v>4</v>
      </c>
      <c r="P6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8159</v>
      </c>
      <c r="Q6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1431.0799999999997</v>
      </c>
      <c r="R6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1140.9500000000003</v>
      </c>
      <c r="S6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6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1641</v>
      </c>
      <c r="U63" s="13">
        <f>+Tabla1[[#This Row],[MARCAJES POSITIVOS]]/Tabla1[[#This Row],[EQUIPAJES MARCADOS  ]]</f>
        <v>0.83255102040816331</v>
      </c>
      <c r="V6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9800</v>
      </c>
      <c r="W63" s="14">
        <f>+SUM(Tabla1[[#This Row],[FITO KGR. DECOMISADO]:[ACUI KGR. DECOMISADO]])</f>
        <v>2572.0299999999997</v>
      </c>
      <c r="X63" s="15">
        <v>0.87920792079207921</v>
      </c>
      <c r="Y63" s="7" t="s">
        <v>92</v>
      </c>
      <c r="Z63" s="71" t="s">
        <v>92</v>
      </c>
      <c r="AA63" s="18" t="s">
        <v>331</v>
      </c>
      <c r="AB6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3" s="20"/>
      <c r="AE63" s="20"/>
    </row>
    <row r="64" spans="1:31" ht="114.75" customHeight="1" x14ac:dyDescent="0.25">
      <c r="A64" s="16" t="s">
        <v>31</v>
      </c>
      <c r="B64" s="16" t="s">
        <v>311</v>
      </c>
      <c r="C64" s="8" t="s">
        <v>312</v>
      </c>
      <c r="D64" s="16" t="s">
        <v>332</v>
      </c>
      <c r="E64" s="16" t="s">
        <v>332</v>
      </c>
      <c r="F64" s="16" t="s">
        <v>139</v>
      </c>
      <c r="G64" s="40">
        <v>42385</v>
      </c>
      <c r="H64" s="16" t="s">
        <v>333</v>
      </c>
      <c r="I64" s="16" t="s">
        <v>136</v>
      </c>
      <c r="J64" s="40">
        <v>43234</v>
      </c>
      <c r="K64" s="40">
        <v>43234</v>
      </c>
      <c r="L64" s="25" t="s">
        <v>334</v>
      </c>
      <c r="M64" s="11">
        <f t="shared" ca="1" si="2"/>
        <v>7</v>
      </c>
      <c r="N64" s="11">
        <f t="shared" ca="1" si="3"/>
        <v>5</v>
      </c>
      <c r="O64" s="11">
        <f t="shared" ca="1" si="3"/>
        <v>5</v>
      </c>
      <c r="P6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10999</v>
      </c>
      <c r="Q6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1615.5599999999995</v>
      </c>
      <c r="R6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1673.47</v>
      </c>
      <c r="S6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10.829999999999998</v>
      </c>
      <c r="T6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2014</v>
      </c>
      <c r="U64" s="13">
        <f>+Tabla1[[#This Row],[MARCAJES POSITIVOS]]/Tabla1[[#This Row],[EQUIPAJES MARCADOS  ]]</f>
        <v>0.84523169138553755</v>
      </c>
      <c r="V6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13013</v>
      </c>
      <c r="W64" s="14">
        <f>+SUM(Tabla1[[#This Row],[FITO KGR. DECOMISADO]:[ACUI KGR. DECOMISADO]])</f>
        <v>3299.8599999999997</v>
      </c>
      <c r="X64" s="26">
        <v>0.86270022883295194</v>
      </c>
      <c r="Y64" s="16" t="s">
        <v>295</v>
      </c>
      <c r="Z64" s="17" t="s">
        <v>38</v>
      </c>
      <c r="AA64" s="28"/>
      <c r="AB6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4" s="29"/>
      <c r="AE64" s="29"/>
    </row>
    <row r="65" spans="1:31" ht="114.75" customHeight="1" x14ac:dyDescent="0.25">
      <c r="A65" s="16" t="s">
        <v>31</v>
      </c>
      <c r="B65" s="7" t="s">
        <v>311</v>
      </c>
      <c r="C65" s="8" t="s">
        <v>312</v>
      </c>
      <c r="D65" s="7" t="s">
        <v>335</v>
      </c>
      <c r="E65" s="7" t="s">
        <v>335</v>
      </c>
      <c r="F65" s="7" t="s">
        <v>336</v>
      </c>
      <c r="G65" s="9">
        <v>42820</v>
      </c>
      <c r="H65" s="7" t="s">
        <v>337</v>
      </c>
      <c r="I65" s="7" t="s">
        <v>338</v>
      </c>
      <c r="J65" s="9">
        <v>43448</v>
      </c>
      <c r="K65" s="9">
        <v>43773</v>
      </c>
      <c r="L65" s="10" t="s">
        <v>339</v>
      </c>
      <c r="M65" s="11">
        <f t="shared" ca="1" si="2"/>
        <v>6</v>
      </c>
      <c r="N65" s="11">
        <f t="shared" ca="1" si="3"/>
        <v>5</v>
      </c>
      <c r="O65" s="11">
        <f t="shared" ca="1" si="3"/>
        <v>4</v>
      </c>
      <c r="P6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6685</v>
      </c>
      <c r="Q6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1012.9299999999998</v>
      </c>
      <c r="R6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1549.402</v>
      </c>
      <c r="S6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6.01</v>
      </c>
      <c r="T6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936</v>
      </c>
      <c r="U65" s="13">
        <f>+Tabla1[[#This Row],[MARCAJES POSITIVOS]]/Tabla1[[#This Row],[EQUIPAJES MARCADOS  ]]</f>
        <v>0.87718147224773657</v>
      </c>
      <c r="V6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7621</v>
      </c>
      <c r="W65" s="14">
        <f>+SUM(Tabla1[[#This Row],[FITO KGR. DECOMISADO]:[ACUI KGR. DECOMISADO]])</f>
        <v>2568.3420000000001</v>
      </c>
      <c r="X65" s="15">
        <v>0.85483870967741937</v>
      </c>
      <c r="Y65" s="16" t="s">
        <v>295</v>
      </c>
      <c r="Z65" s="17" t="s">
        <v>38</v>
      </c>
      <c r="AA65" s="18"/>
      <c r="AB6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5" s="20"/>
      <c r="AE65" s="20"/>
    </row>
    <row r="66" spans="1:31" ht="114.75" customHeight="1" x14ac:dyDescent="0.25">
      <c r="A66" s="16" t="s">
        <v>31</v>
      </c>
      <c r="B66" s="7" t="s">
        <v>311</v>
      </c>
      <c r="C66" s="8" t="s">
        <v>312</v>
      </c>
      <c r="D66" s="7" t="s">
        <v>340</v>
      </c>
      <c r="E66" s="7" t="s">
        <v>340</v>
      </c>
      <c r="F66" s="7" t="s">
        <v>341</v>
      </c>
      <c r="G66" s="9">
        <v>42667</v>
      </c>
      <c r="H66" s="7" t="s">
        <v>342</v>
      </c>
      <c r="I66" s="7" t="s">
        <v>55</v>
      </c>
      <c r="J66" s="9">
        <v>43612</v>
      </c>
      <c r="K66" s="9">
        <v>44515</v>
      </c>
      <c r="L66" s="10" t="s">
        <v>343</v>
      </c>
      <c r="M66" s="11">
        <f t="shared" ca="1" si="2"/>
        <v>7</v>
      </c>
      <c r="N66" s="11">
        <f t="shared" ca="1" si="3"/>
        <v>4</v>
      </c>
      <c r="O66" s="11">
        <f t="shared" ca="1" si="3"/>
        <v>2</v>
      </c>
      <c r="P6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12231</v>
      </c>
      <c r="Q6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2205.1179999999995</v>
      </c>
      <c r="R6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2212.3340000000007</v>
      </c>
      <c r="S6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7.79</v>
      </c>
      <c r="T6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2521</v>
      </c>
      <c r="U66" s="13">
        <f>+Tabla1[[#This Row],[MARCAJES POSITIVOS]]/Tabla1[[#This Row],[EQUIPAJES MARCADOS  ]]</f>
        <v>0.82910791757049895</v>
      </c>
      <c r="V6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14752</v>
      </c>
      <c r="W66" s="14">
        <f>+SUM(Tabla1[[#This Row],[FITO KGR. DECOMISADO]:[ACUI KGR. DECOMISADO]])</f>
        <v>4425.2420000000002</v>
      </c>
      <c r="X66" s="15">
        <v>0.87354409317803661</v>
      </c>
      <c r="Y66" s="7" t="s">
        <v>92</v>
      </c>
      <c r="Z66" s="71" t="s">
        <v>92</v>
      </c>
      <c r="AA66" s="18" t="s">
        <v>344</v>
      </c>
      <c r="AB6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6" s="20"/>
      <c r="AE66" s="20"/>
    </row>
    <row r="67" spans="1:31" ht="114.75" customHeight="1" x14ac:dyDescent="0.25">
      <c r="A67" s="7" t="s">
        <v>31</v>
      </c>
      <c r="B67" s="16" t="s">
        <v>311</v>
      </c>
      <c r="C67" s="8" t="s">
        <v>312</v>
      </c>
      <c r="D67" s="16" t="s">
        <v>345</v>
      </c>
      <c r="E67" s="16" t="s">
        <v>345</v>
      </c>
      <c r="F67" s="16" t="s">
        <v>77</v>
      </c>
      <c r="G67" s="40">
        <v>42407</v>
      </c>
      <c r="H67" s="16" t="s">
        <v>346</v>
      </c>
      <c r="I67" s="16" t="s">
        <v>36</v>
      </c>
      <c r="J67" s="40">
        <v>43612</v>
      </c>
      <c r="K67" s="40">
        <v>43612</v>
      </c>
      <c r="L67" s="25" t="s">
        <v>347</v>
      </c>
      <c r="M67" s="11">
        <f t="shared" ca="1" si="2"/>
        <v>7</v>
      </c>
      <c r="N67" s="11">
        <f t="shared" ca="1" si="3"/>
        <v>4</v>
      </c>
      <c r="O67" s="11">
        <f t="shared" ca="1" si="3"/>
        <v>4</v>
      </c>
      <c r="P6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4789</v>
      </c>
      <c r="Q6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729</v>
      </c>
      <c r="R6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638.25999999999988</v>
      </c>
      <c r="S6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6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725</v>
      </c>
      <c r="U67" s="13">
        <f>+Tabla1[[#This Row],[MARCAJES POSITIVOS]]/Tabla1[[#This Row],[EQUIPAJES MARCADOS  ]]</f>
        <v>0.86851650344577436</v>
      </c>
      <c r="V6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5514</v>
      </c>
      <c r="W67" s="14">
        <f>+SUM(Tabla1[[#This Row],[FITO KGR. DECOMISADO]:[ACUI KGR. DECOMISADO]])</f>
        <v>1367.2599999999998</v>
      </c>
      <c r="X67" s="26">
        <v>0.86096256684491979</v>
      </c>
      <c r="Y67" s="16" t="s">
        <v>295</v>
      </c>
      <c r="Z67" s="17" t="s">
        <v>38</v>
      </c>
      <c r="AA67" s="28"/>
      <c r="AB6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7" s="29"/>
      <c r="AE67" s="29"/>
    </row>
    <row r="68" spans="1:31" ht="114.75" customHeight="1" x14ac:dyDescent="0.25">
      <c r="A68" s="16" t="s">
        <v>31</v>
      </c>
      <c r="B68" s="16" t="s">
        <v>311</v>
      </c>
      <c r="C68" s="8" t="s">
        <v>312</v>
      </c>
      <c r="D68" s="16" t="s">
        <v>348</v>
      </c>
      <c r="E68" s="16" t="s">
        <v>348</v>
      </c>
      <c r="F68" s="16" t="s">
        <v>165</v>
      </c>
      <c r="G68" s="40">
        <v>43973</v>
      </c>
      <c r="H68" s="16" t="s">
        <v>349</v>
      </c>
      <c r="I68" s="16" t="s">
        <v>55</v>
      </c>
      <c r="J68" s="40">
        <v>44375</v>
      </c>
      <c r="K68" s="40">
        <v>44375</v>
      </c>
      <c r="L68" s="25" t="s">
        <v>350</v>
      </c>
      <c r="M68" s="11">
        <f t="shared" ca="1" si="2"/>
        <v>3</v>
      </c>
      <c r="N68" s="11">
        <f t="shared" ca="1" si="3"/>
        <v>2</v>
      </c>
      <c r="O68" s="11">
        <f t="shared" ca="1" si="3"/>
        <v>2</v>
      </c>
      <c r="P6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9169</v>
      </c>
      <c r="Q6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1475.87</v>
      </c>
      <c r="R6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1495.73</v>
      </c>
      <c r="S6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14.060000000000002</v>
      </c>
      <c r="T6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2108</v>
      </c>
      <c r="U68" s="13">
        <f>+Tabla1[[#This Row],[MARCAJES POSITIVOS]]/Tabla1[[#This Row],[EQUIPAJES MARCADOS  ]]</f>
        <v>0.81307085217699748</v>
      </c>
      <c r="V6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11277</v>
      </c>
      <c r="W68" s="14">
        <f>+SUM(Tabla1[[#This Row],[FITO KGR. DECOMISADO]:[ACUI KGR. DECOMISADO]])</f>
        <v>2985.66</v>
      </c>
      <c r="X68" s="26">
        <v>0.80403458213256485</v>
      </c>
      <c r="Y68" s="16" t="s">
        <v>295</v>
      </c>
      <c r="Z68" s="17" t="s">
        <v>38</v>
      </c>
      <c r="AA68" s="28"/>
      <c r="AB6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8" s="29"/>
      <c r="AE68" s="29"/>
    </row>
    <row r="69" spans="1:31" ht="114.75" customHeight="1" x14ac:dyDescent="0.25">
      <c r="A69" s="7" t="s">
        <v>31</v>
      </c>
      <c r="B69" s="7" t="s">
        <v>311</v>
      </c>
      <c r="C69" s="64" t="s">
        <v>351</v>
      </c>
      <c r="D69" s="7" t="s">
        <v>352</v>
      </c>
      <c r="E69" s="7" t="s">
        <v>352</v>
      </c>
      <c r="F69" s="7" t="s">
        <v>353</v>
      </c>
      <c r="G69" s="9">
        <v>41061</v>
      </c>
      <c r="H69" s="7" t="s">
        <v>354</v>
      </c>
      <c r="I69" s="7" t="s">
        <v>55</v>
      </c>
      <c r="J69" s="9">
        <v>41995</v>
      </c>
      <c r="K69" s="9">
        <v>43586</v>
      </c>
      <c r="L69" s="10" t="s">
        <v>355</v>
      </c>
      <c r="M69" s="11">
        <f t="shared" ca="1" si="2"/>
        <v>11</v>
      </c>
      <c r="N69" s="11">
        <f t="shared" ca="1" si="3"/>
        <v>9</v>
      </c>
      <c r="O69" s="11">
        <f t="shared" ca="1" si="3"/>
        <v>4</v>
      </c>
      <c r="P6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4418</v>
      </c>
      <c r="Q6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1216.43</v>
      </c>
      <c r="R6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402.81999999999994</v>
      </c>
      <c r="S6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6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69" s="13">
        <f>+Tabla1[[#This Row],[MARCAJES POSITIVOS]]/Tabla1[[#This Row],[EQUIPAJES MARCADOS  ]]</f>
        <v>1</v>
      </c>
      <c r="V6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4418</v>
      </c>
      <c r="W69" s="14">
        <f>+SUM(Tabla1[[#This Row],[FITO KGR. DECOMISADO]:[ACUI KGR. DECOMISADO]])</f>
        <v>1619.25</v>
      </c>
      <c r="X69" s="15">
        <v>1</v>
      </c>
      <c r="Y69" s="16" t="s">
        <v>45</v>
      </c>
      <c r="Z69" s="27" t="s">
        <v>45</v>
      </c>
      <c r="AA69" s="28" t="s">
        <v>57</v>
      </c>
      <c r="AB6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6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69" s="20"/>
      <c r="AE69" s="20"/>
    </row>
    <row r="70" spans="1:31" ht="114.75" customHeight="1" x14ac:dyDescent="0.25">
      <c r="A70" s="7" t="s">
        <v>31</v>
      </c>
      <c r="B70" s="7" t="s">
        <v>311</v>
      </c>
      <c r="C70" s="64" t="s">
        <v>351</v>
      </c>
      <c r="D70" s="7" t="s">
        <v>356</v>
      </c>
      <c r="E70" s="7" t="s">
        <v>356</v>
      </c>
      <c r="F70" s="7" t="s">
        <v>357</v>
      </c>
      <c r="G70" s="9">
        <v>41791</v>
      </c>
      <c r="H70" s="7" t="s">
        <v>358</v>
      </c>
      <c r="I70" s="7" t="s">
        <v>132</v>
      </c>
      <c r="J70" s="9">
        <v>42198</v>
      </c>
      <c r="K70" s="9">
        <v>43771</v>
      </c>
      <c r="L70" s="10" t="s">
        <v>359</v>
      </c>
      <c r="M70" s="11">
        <f t="shared" ca="1" si="2"/>
        <v>9</v>
      </c>
      <c r="N70" s="11">
        <f t="shared" ca="1" si="3"/>
        <v>8</v>
      </c>
      <c r="O70" s="11">
        <f t="shared" ca="1" si="3"/>
        <v>4</v>
      </c>
      <c r="P7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4494</v>
      </c>
      <c r="Q7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1103.6799999999998</v>
      </c>
      <c r="R7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441.78000000000003</v>
      </c>
      <c r="S7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23</v>
      </c>
      <c r="U70" s="13">
        <f>+Tabla1[[#This Row],[MARCAJES POSITIVOS]]/Tabla1[[#This Row],[EQUIPAJES MARCADOS  ]]</f>
        <v>0.99490812486163382</v>
      </c>
      <c r="V7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4517</v>
      </c>
      <c r="W70" s="14">
        <f>+SUM(Tabla1[[#This Row],[FITO KGR. DECOMISADO]:[ACUI KGR. DECOMISADO]])</f>
        <v>1545.4599999999998</v>
      </c>
      <c r="X70" s="15">
        <v>0.99344262295081964</v>
      </c>
      <c r="Y70" s="7" t="s">
        <v>38</v>
      </c>
      <c r="Z70" s="17" t="s">
        <v>38</v>
      </c>
      <c r="AA70" s="18"/>
      <c r="AB7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0" s="20"/>
      <c r="AE70" s="20"/>
    </row>
    <row r="71" spans="1:31" ht="114.75" customHeight="1" x14ac:dyDescent="0.25">
      <c r="A71" s="16" t="s">
        <v>31</v>
      </c>
      <c r="B71" s="7" t="s">
        <v>311</v>
      </c>
      <c r="C71" s="64" t="s">
        <v>351</v>
      </c>
      <c r="D71" s="7" t="s">
        <v>360</v>
      </c>
      <c r="E71" s="7" t="s">
        <v>360</v>
      </c>
      <c r="F71" s="7" t="s">
        <v>203</v>
      </c>
      <c r="G71" s="9">
        <v>41640</v>
      </c>
      <c r="H71" s="7" t="s">
        <v>361</v>
      </c>
      <c r="I71" s="7" t="s">
        <v>90</v>
      </c>
      <c r="J71" s="9">
        <v>42723</v>
      </c>
      <c r="K71" s="9">
        <v>42723</v>
      </c>
      <c r="L71" s="10" t="s">
        <v>362</v>
      </c>
      <c r="M71" s="11">
        <f t="shared" ca="1" si="2"/>
        <v>9</v>
      </c>
      <c r="N71" s="11">
        <f t="shared" ca="1" si="3"/>
        <v>7</v>
      </c>
      <c r="O71" s="11">
        <f t="shared" ca="1" si="3"/>
        <v>7</v>
      </c>
      <c r="P7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6512</v>
      </c>
      <c r="Q7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1597.1399999999999</v>
      </c>
      <c r="R7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537.95000000000005</v>
      </c>
      <c r="S7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0.71</v>
      </c>
      <c r="T7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44</v>
      </c>
      <c r="U71" s="13">
        <f>+Tabla1[[#This Row],[MARCAJES POSITIVOS]]/Tabla1[[#This Row],[EQUIPAJES MARCADOS  ]]</f>
        <v>0.99328859060402686</v>
      </c>
      <c r="V7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6556</v>
      </c>
      <c r="W71" s="14">
        <f>+SUM(Tabla1[[#This Row],[FITO KGR. DECOMISADO]:[ACUI KGR. DECOMISADO]])</f>
        <v>2135.8000000000002</v>
      </c>
      <c r="X71" s="15">
        <v>0.9906890130353817</v>
      </c>
      <c r="Y71" s="7" t="s">
        <v>38</v>
      </c>
      <c r="Z71" s="17" t="s">
        <v>38</v>
      </c>
      <c r="AA71" s="18"/>
      <c r="AB7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1" s="20"/>
      <c r="AE71" s="20"/>
    </row>
    <row r="72" spans="1:31" ht="114.75" customHeight="1" x14ac:dyDescent="0.25">
      <c r="A72" s="7" t="s">
        <v>31</v>
      </c>
      <c r="B72" s="7" t="s">
        <v>311</v>
      </c>
      <c r="C72" s="64" t="s">
        <v>351</v>
      </c>
      <c r="D72" s="7" t="s">
        <v>363</v>
      </c>
      <c r="E72" s="7" t="s">
        <v>363</v>
      </c>
      <c r="F72" s="7" t="s">
        <v>81</v>
      </c>
      <c r="G72" s="9">
        <v>43834</v>
      </c>
      <c r="H72" s="7" t="s">
        <v>364</v>
      </c>
      <c r="I72" s="7" t="s">
        <v>184</v>
      </c>
      <c r="J72" s="9">
        <v>44373</v>
      </c>
      <c r="K72" s="9">
        <v>44373</v>
      </c>
      <c r="L72" s="10" t="s">
        <v>365</v>
      </c>
      <c r="M72" s="11">
        <f t="shared" ca="1" si="2"/>
        <v>3</v>
      </c>
      <c r="N72" s="11">
        <f t="shared" ca="1" si="3"/>
        <v>2</v>
      </c>
      <c r="O72" s="11">
        <f t="shared" ca="1" si="3"/>
        <v>2</v>
      </c>
      <c r="P7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5833</v>
      </c>
      <c r="Q7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1513.54</v>
      </c>
      <c r="R7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751.66999999999985</v>
      </c>
      <c r="S7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</v>
      </c>
      <c r="U72" s="13">
        <f>+Tabla1[[#This Row],[MARCAJES POSITIVOS]]/Tabla1[[#This Row],[EQUIPAJES MARCADOS  ]]</f>
        <v>0.99914354230900992</v>
      </c>
      <c r="V7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5838</v>
      </c>
      <c r="W72" s="14">
        <f>+SUM(Tabla1[[#This Row],[FITO KGR. DECOMISADO]:[ACUI KGR. DECOMISADO]])</f>
        <v>2265.21</v>
      </c>
      <c r="X72" s="15">
        <v>1</v>
      </c>
      <c r="Y72" s="7" t="s">
        <v>38</v>
      </c>
      <c r="Z72" s="17" t="s">
        <v>38</v>
      </c>
      <c r="AA72" s="18"/>
      <c r="AB7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2" s="20"/>
      <c r="AE72" s="20"/>
    </row>
    <row r="73" spans="1:31" ht="114.75" customHeight="1" x14ac:dyDescent="0.25">
      <c r="A73" s="16" t="s">
        <v>31</v>
      </c>
      <c r="B73" s="7" t="s">
        <v>311</v>
      </c>
      <c r="C73" s="64" t="s">
        <v>351</v>
      </c>
      <c r="D73" s="7" t="s">
        <v>366</v>
      </c>
      <c r="E73" s="7" t="s">
        <v>366</v>
      </c>
      <c r="F73" s="7" t="s">
        <v>165</v>
      </c>
      <c r="G73" s="9">
        <v>43724</v>
      </c>
      <c r="H73" s="7" t="s">
        <v>367</v>
      </c>
      <c r="I73" s="7" t="s">
        <v>55</v>
      </c>
      <c r="J73" s="9">
        <v>44403</v>
      </c>
      <c r="K73" s="9">
        <v>44403</v>
      </c>
      <c r="L73" s="10" t="s">
        <v>368</v>
      </c>
      <c r="M73" s="11">
        <f t="shared" ca="1" si="2"/>
        <v>4</v>
      </c>
      <c r="N73" s="11">
        <f t="shared" ca="1" si="3"/>
        <v>2</v>
      </c>
      <c r="O73" s="11">
        <f t="shared" ca="1" si="3"/>
        <v>2</v>
      </c>
      <c r="P7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6424</v>
      </c>
      <c r="Q7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1759.8999999999996</v>
      </c>
      <c r="R7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508.34999999999997</v>
      </c>
      <c r="S7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209</v>
      </c>
      <c r="U73" s="13">
        <f>+Tabla1[[#This Row],[MARCAJES POSITIVOS]]/Tabla1[[#This Row],[EQUIPAJES MARCADOS  ]]</f>
        <v>0.96849087893864017</v>
      </c>
      <c r="V7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6633</v>
      </c>
      <c r="W73" s="14">
        <f>+SUM(Tabla1[[#This Row],[FITO KGR. DECOMISADO]:[ACUI KGR. DECOMISADO]])</f>
        <v>2268.2499999999995</v>
      </c>
      <c r="X73" s="15">
        <v>0.96460176991150437</v>
      </c>
      <c r="Y73" s="7" t="s">
        <v>92</v>
      </c>
      <c r="Z73" s="17" t="s">
        <v>38</v>
      </c>
      <c r="AA73" s="18"/>
      <c r="AB7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3" s="20"/>
      <c r="AE73" s="20"/>
    </row>
    <row r="74" spans="1:31" ht="114.75" customHeight="1" x14ac:dyDescent="0.25">
      <c r="A74" s="64" t="s">
        <v>31</v>
      </c>
      <c r="B74" s="64" t="s">
        <v>311</v>
      </c>
      <c r="C74" s="64" t="s">
        <v>351</v>
      </c>
      <c r="D74" s="64" t="s">
        <v>369</v>
      </c>
      <c r="E74" s="59"/>
      <c r="F74" s="34" t="s">
        <v>182</v>
      </c>
      <c r="G74" s="33">
        <v>42782</v>
      </c>
      <c r="H74" s="34" t="s">
        <v>370</v>
      </c>
      <c r="I74" s="34" t="s">
        <v>293</v>
      </c>
      <c r="J74" s="33">
        <v>43234</v>
      </c>
      <c r="K74" s="33">
        <v>44669</v>
      </c>
      <c r="L74" s="45" t="s">
        <v>371</v>
      </c>
      <c r="M74" s="11">
        <f t="shared" ca="1" si="2"/>
        <v>6</v>
      </c>
      <c r="N74" s="11">
        <f t="shared" ca="1" si="3"/>
        <v>5</v>
      </c>
      <c r="O74" s="11">
        <f t="shared" ca="1" si="3"/>
        <v>1</v>
      </c>
      <c r="P7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3727</v>
      </c>
      <c r="Q7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1071.2599999999998</v>
      </c>
      <c r="R7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246.35000000000002</v>
      </c>
      <c r="S7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43</v>
      </c>
      <c r="U74" s="13">
        <f>+Tabla1[[#This Row],[MARCAJES POSITIVOS]]/Tabla1[[#This Row],[EQUIPAJES MARCADOS  ]]</f>
        <v>0.98859416445623338</v>
      </c>
      <c r="V7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3770</v>
      </c>
      <c r="W74" s="14">
        <f>+SUM(Tabla1[[#This Row],[FITO KGR. DECOMISADO]:[ACUI KGR. DECOMISADO]])</f>
        <v>1317.6099999999997</v>
      </c>
      <c r="X74" s="35"/>
      <c r="Y74" s="35" t="s">
        <v>38</v>
      </c>
      <c r="Z74" s="17" t="s">
        <v>38</v>
      </c>
      <c r="AA74" s="46"/>
      <c r="AB7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4" s="29"/>
      <c r="AE74" s="29"/>
    </row>
    <row r="75" spans="1:31" s="57" customFormat="1" ht="114.75" customHeight="1" x14ac:dyDescent="0.25">
      <c r="A75" s="7" t="s">
        <v>31</v>
      </c>
      <c r="B75" s="16" t="s">
        <v>311</v>
      </c>
      <c r="C75" s="8" t="s">
        <v>372</v>
      </c>
      <c r="D75" s="72" t="s">
        <v>181</v>
      </c>
      <c r="E75" s="16" t="s">
        <v>181</v>
      </c>
      <c r="F75" s="16" t="s">
        <v>373</v>
      </c>
      <c r="G75" s="40">
        <v>41882</v>
      </c>
      <c r="H75" s="16" t="s">
        <v>183</v>
      </c>
      <c r="I75" s="16" t="s">
        <v>184</v>
      </c>
      <c r="J75" s="40">
        <v>42723</v>
      </c>
      <c r="K75" s="40">
        <v>44067</v>
      </c>
      <c r="L75" s="25" t="s">
        <v>374</v>
      </c>
      <c r="M75" s="11">
        <f t="shared" ca="1" si="2"/>
        <v>9</v>
      </c>
      <c r="N75" s="11">
        <f t="shared" ca="1" si="3"/>
        <v>7</v>
      </c>
      <c r="O75" s="11">
        <f t="shared" ca="1" si="3"/>
        <v>3</v>
      </c>
      <c r="P7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0</v>
      </c>
      <c r="Q7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R7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7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75" s="13" t="e">
        <f>+Tabla1[[#This Row],[MARCAJES POSITIVOS]]/Tabla1[[#This Row],[EQUIPAJES MARCADOS  ]]</f>
        <v>#DIV/0!</v>
      </c>
      <c r="V7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0</v>
      </c>
      <c r="W75" s="14">
        <f>+SUM(Tabla1[[#This Row],[FITO KGR. DECOMISADO]:[ACUI KGR. DECOMISADO]])</f>
        <v>0</v>
      </c>
      <c r="X75" s="26">
        <v>0</v>
      </c>
      <c r="Y75" s="16" t="s">
        <v>38</v>
      </c>
      <c r="Z75" s="73"/>
      <c r="AA75" s="28" t="s">
        <v>375</v>
      </c>
      <c r="AB7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5" s="29"/>
      <c r="AE75" s="29"/>
    </row>
    <row r="76" spans="1:31" ht="114.75" customHeight="1" x14ac:dyDescent="0.25">
      <c r="A76" s="16" t="s">
        <v>31</v>
      </c>
      <c r="B76" s="16" t="s">
        <v>311</v>
      </c>
      <c r="C76" s="8" t="s">
        <v>372</v>
      </c>
      <c r="D76" s="16" t="s">
        <v>376</v>
      </c>
      <c r="E76" s="16" t="s">
        <v>376</v>
      </c>
      <c r="F76" s="16" t="s">
        <v>278</v>
      </c>
      <c r="G76" s="40">
        <v>42923</v>
      </c>
      <c r="H76" s="16" t="s">
        <v>377</v>
      </c>
      <c r="I76" s="16" t="s">
        <v>55</v>
      </c>
      <c r="J76" s="40">
        <v>44067</v>
      </c>
      <c r="K76" s="40">
        <v>44531</v>
      </c>
      <c r="L76" s="25" t="s">
        <v>378</v>
      </c>
      <c r="M76" s="11">
        <f t="shared" ca="1" si="2"/>
        <v>6</v>
      </c>
      <c r="N76" s="11">
        <f t="shared" ca="1" si="3"/>
        <v>3</v>
      </c>
      <c r="O76" s="11">
        <f t="shared" ca="1" si="3"/>
        <v>2</v>
      </c>
      <c r="P7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211</v>
      </c>
      <c r="Q7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147.60000000000002</v>
      </c>
      <c r="R7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72.300000000000011</v>
      </c>
      <c r="S7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76" s="13">
        <f>+Tabla1[[#This Row],[MARCAJES POSITIVOS]]/Tabla1[[#This Row],[EQUIPAJES MARCADOS  ]]</f>
        <v>1</v>
      </c>
      <c r="V7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211</v>
      </c>
      <c r="W76" s="14">
        <f>+SUM(Tabla1[[#This Row],[FITO KGR. DECOMISADO]:[ACUI KGR. DECOMISADO]])</f>
        <v>219.90000000000003</v>
      </c>
      <c r="X76" s="26">
        <v>1</v>
      </c>
      <c r="Y76" s="16" t="s">
        <v>38</v>
      </c>
      <c r="Z76" s="17" t="s">
        <v>38</v>
      </c>
      <c r="AA76" s="28"/>
      <c r="AB7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6" s="29"/>
      <c r="AE76" s="29"/>
    </row>
    <row r="77" spans="1:31" ht="114.75" customHeight="1" x14ac:dyDescent="0.25">
      <c r="A77" s="7" t="s">
        <v>31</v>
      </c>
      <c r="B77" s="16" t="s">
        <v>379</v>
      </c>
      <c r="C77" s="38" t="s">
        <v>379</v>
      </c>
      <c r="D77" s="16" t="s">
        <v>380</v>
      </c>
      <c r="E77" s="16" t="s">
        <v>380</v>
      </c>
      <c r="F77" s="16" t="s">
        <v>381</v>
      </c>
      <c r="G77" s="40">
        <v>42869</v>
      </c>
      <c r="H77" s="16" t="s">
        <v>382</v>
      </c>
      <c r="I77" s="16" t="s">
        <v>136</v>
      </c>
      <c r="J77" s="40">
        <v>43458</v>
      </c>
      <c r="K77" s="40">
        <v>44088</v>
      </c>
      <c r="L77" s="25" t="s">
        <v>383</v>
      </c>
      <c r="M77" s="11">
        <f t="shared" ref="M77:M98" ca="1" si="4">+(YEAR(TODAY())-YEAR(G77))</f>
        <v>6</v>
      </c>
      <c r="N77" s="11">
        <f t="shared" ca="1" si="3"/>
        <v>5</v>
      </c>
      <c r="O77" s="11">
        <f t="shared" ca="1" si="3"/>
        <v>3</v>
      </c>
      <c r="P7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775</v>
      </c>
      <c r="Q7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68.334000000000003</v>
      </c>
      <c r="R7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137.57</v>
      </c>
      <c r="S7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7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36</v>
      </c>
      <c r="U77" s="13">
        <f>+Tabla1[[#This Row],[MARCAJES POSITIVOS]]/Tabla1[[#This Row],[EQUIPAJES MARCADOS  ]]</f>
        <v>0.95561035758323054</v>
      </c>
      <c r="V7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811</v>
      </c>
      <c r="W77" s="14">
        <f>+SUM(Tabla1[[#This Row],[FITO KGR. DECOMISADO]:[ACUI KGR. DECOMISADO]])</f>
        <v>205.904</v>
      </c>
      <c r="X77" s="26">
        <v>0.95</v>
      </c>
      <c r="Y77" s="16" t="s">
        <v>38</v>
      </c>
      <c r="Z77" s="17" t="s">
        <v>38</v>
      </c>
      <c r="AA77" s="28"/>
      <c r="AB7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7" s="29"/>
      <c r="AE77" s="29"/>
    </row>
    <row r="78" spans="1:31" ht="114.75" customHeight="1" x14ac:dyDescent="0.25">
      <c r="A78" s="16" t="s">
        <v>31</v>
      </c>
      <c r="B78" s="7" t="s">
        <v>384</v>
      </c>
      <c r="C78" s="8" t="s">
        <v>384</v>
      </c>
      <c r="D78" s="7" t="s">
        <v>385</v>
      </c>
      <c r="E78" s="7" t="s">
        <v>385</v>
      </c>
      <c r="F78" s="7" t="s">
        <v>386</v>
      </c>
      <c r="G78" s="9">
        <v>41881</v>
      </c>
      <c r="H78" s="7" t="s">
        <v>387</v>
      </c>
      <c r="I78" s="7" t="s">
        <v>97</v>
      </c>
      <c r="J78" s="9">
        <v>42723</v>
      </c>
      <c r="K78" s="9">
        <v>42884</v>
      </c>
      <c r="L78" s="10" t="s">
        <v>388</v>
      </c>
      <c r="M78" s="11">
        <f t="shared" ca="1" si="4"/>
        <v>9</v>
      </c>
      <c r="N78" s="11">
        <f t="shared" ca="1" si="3"/>
        <v>7</v>
      </c>
      <c r="O78" s="11">
        <f t="shared" ca="1" si="3"/>
        <v>6</v>
      </c>
      <c r="P7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467</v>
      </c>
      <c r="Q7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143.77199999999999</v>
      </c>
      <c r="R7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168.16700000000003</v>
      </c>
      <c r="S7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6.73</v>
      </c>
      <c r="T7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78" s="13">
        <f>+Tabla1[[#This Row],[MARCAJES POSITIVOS]]/Tabla1[[#This Row],[EQUIPAJES MARCADOS  ]]</f>
        <v>1</v>
      </c>
      <c r="V7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467</v>
      </c>
      <c r="W78" s="14">
        <f>+SUM(Tabla1[[#This Row],[FITO KGR. DECOMISADO]:[ACUI KGR. DECOMISADO]])</f>
        <v>318.66900000000004</v>
      </c>
      <c r="X78" s="15">
        <v>1</v>
      </c>
      <c r="Y78" s="16" t="s">
        <v>295</v>
      </c>
      <c r="Z78" s="17" t="s">
        <v>38</v>
      </c>
      <c r="AA78" s="18"/>
      <c r="AB7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8" s="20"/>
      <c r="AE78" s="20"/>
    </row>
    <row r="79" spans="1:31" ht="114.75" customHeight="1" x14ac:dyDescent="0.25">
      <c r="A79" s="7" t="s">
        <v>31</v>
      </c>
      <c r="B79" s="16" t="s">
        <v>389</v>
      </c>
      <c r="C79" s="38" t="s">
        <v>390</v>
      </c>
      <c r="D79" s="16" t="s">
        <v>391</v>
      </c>
      <c r="E79" s="16" t="s">
        <v>391</v>
      </c>
      <c r="F79" s="16" t="s">
        <v>226</v>
      </c>
      <c r="G79" s="40">
        <v>42380</v>
      </c>
      <c r="H79" s="16" t="s">
        <v>392</v>
      </c>
      <c r="I79" s="16" t="s">
        <v>246</v>
      </c>
      <c r="J79" s="40">
        <v>42884</v>
      </c>
      <c r="K79" s="40">
        <v>42884</v>
      </c>
      <c r="L79" s="25" t="s">
        <v>393</v>
      </c>
      <c r="M79" s="11">
        <f t="shared" ca="1" si="4"/>
        <v>7</v>
      </c>
      <c r="N79" s="11">
        <f t="shared" ca="1" si="3"/>
        <v>6</v>
      </c>
      <c r="O79" s="11">
        <f t="shared" ca="1" si="3"/>
        <v>6</v>
      </c>
      <c r="P7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1022</v>
      </c>
      <c r="Q7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208.39999999999998</v>
      </c>
      <c r="R7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226.32</v>
      </c>
      <c r="S7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</v>
      </c>
      <c r="T7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318</v>
      </c>
      <c r="U79" s="13">
        <f>+Tabla1[[#This Row],[MARCAJES POSITIVOS]]/Tabla1[[#This Row],[EQUIPAJES MARCADOS  ]]</f>
        <v>0.76268656716417915</v>
      </c>
      <c r="V7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1340</v>
      </c>
      <c r="W79" s="14">
        <f>+SUM(Tabla1[[#This Row],[FITO KGR. DECOMISADO]:[ACUI KGR. DECOMISADO]])</f>
        <v>437.71999999999997</v>
      </c>
      <c r="X79" s="26">
        <v>0.69306930693069302</v>
      </c>
      <c r="Y79" s="16" t="s">
        <v>295</v>
      </c>
      <c r="Z79" s="17" t="s">
        <v>38</v>
      </c>
      <c r="AA79" s="28"/>
      <c r="AB7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7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79" s="29"/>
      <c r="AE79" s="29"/>
    </row>
    <row r="80" spans="1:31" ht="114.75" customHeight="1" x14ac:dyDescent="0.25">
      <c r="A80" s="16" t="s">
        <v>31</v>
      </c>
      <c r="B80" s="7" t="s">
        <v>394</v>
      </c>
      <c r="C80" s="8" t="s">
        <v>395</v>
      </c>
      <c r="D80" s="7" t="s">
        <v>396</v>
      </c>
      <c r="E80" s="7" t="s">
        <v>396</v>
      </c>
      <c r="F80" s="7" t="s">
        <v>397</v>
      </c>
      <c r="G80" s="9">
        <v>41456</v>
      </c>
      <c r="H80" s="7" t="s">
        <v>398</v>
      </c>
      <c r="I80" s="7" t="s">
        <v>55</v>
      </c>
      <c r="J80" s="9">
        <v>42282</v>
      </c>
      <c r="K80" s="9">
        <v>43458</v>
      </c>
      <c r="L80" s="10" t="s">
        <v>399</v>
      </c>
      <c r="M80" s="11">
        <f t="shared" ca="1" si="4"/>
        <v>10</v>
      </c>
      <c r="N80" s="11">
        <f t="shared" ca="1" si="3"/>
        <v>8</v>
      </c>
      <c r="O80" s="11">
        <f t="shared" ca="1" si="3"/>
        <v>5</v>
      </c>
      <c r="P8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2834</v>
      </c>
      <c r="Q8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2716.42</v>
      </c>
      <c r="R8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1228.4000000000001</v>
      </c>
      <c r="S8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80" s="13">
        <f>+Tabla1[[#This Row],[MARCAJES POSITIVOS]]/Tabla1[[#This Row],[EQUIPAJES MARCADOS  ]]</f>
        <v>1</v>
      </c>
      <c r="V8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2834</v>
      </c>
      <c r="W80" s="14">
        <f>+SUM(Tabla1[[#This Row],[FITO KGR. DECOMISADO]:[ACUI KGR. DECOMISADO]])</f>
        <v>3944.82</v>
      </c>
      <c r="X80" s="15">
        <v>1</v>
      </c>
      <c r="Y80" s="7" t="s">
        <v>38</v>
      </c>
      <c r="Z80" s="17" t="s">
        <v>38</v>
      </c>
      <c r="AA80" s="18" t="s">
        <v>400</v>
      </c>
      <c r="AB8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0" s="20"/>
      <c r="AE80" s="20"/>
    </row>
    <row r="81" spans="1:31" ht="114.75" customHeight="1" x14ac:dyDescent="0.25">
      <c r="A81" s="7" t="s">
        <v>31</v>
      </c>
      <c r="B81" s="7" t="s">
        <v>394</v>
      </c>
      <c r="C81" s="8" t="s">
        <v>395</v>
      </c>
      <c r="D81" s="7" t="s">
        <v>401</v>
      </c>
      <c r="E81" s="7" t="s">
        <v>401</v>
      </c>
      <c r="F81" s="7" t="s">
        <v>226</v>
      </c>
      <c r="G81" s="9">
        <v>42380</v>
      </c>
      <c r="H81" s="7" t="s">
        <v>402</v>
      </c>
      <c r="I81" s="7" t="s">
        <v>246</v>
      </c>
      <c r="J81" s="9">
        <v>42884</v>
      </c>
      <c r="K81" s="9">
        <v>42884</v>
      </c>
      <c r="L81" s="10" t="s">
        <v>403</v>
      </c>
      <c r="M81" s="11">
        <f t="shared" ca="1" si="4"/>
        <v>7</v>
      </c>
      <c r="N81" s="11">
        <f t="shared" ca="1" si="3"/>
        <v>6</v>
      </c>
      <c r="O81" s="11">
        <f t="shared" ca="1" si="3"/>
        <v>6</v>
      </c>
      <c r="P8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199</v>
      </c>
      <c r="Q8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1755.7600000000002</v>
      </c>
      <c r="R8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495.5</v>
      </c>
      <c r="S8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81" s="13">
        <f>+Tabla1[[#This Row],[MARCAJES POSITIVOS]]/Tabla1[[#This Row],[EQUIPAJES MARCADOS  ]]</f>
        <v>1</v>
      </c>
      <c r="V8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199</v>
      </c>
      <c r="W81" s="14">
        <f>+SUM(Tabla1[[#This Row],[FITO KGR. DECOMISADO]:[ACUI KGR. DECOMISADO]])</f>
        <v>2251.2600000000002</v>
      </c>
      <c r="X81" s="15">
        <v>1</v>
      </c>
      <c r="Y81" s="7" t="s">
        <v>38</v>
      </c>
      <c r="Z81" s="56" t="s">
        <v>92</v>
      </c>
      <c r="AA81" s="18" t="s">
        <v>93</v>
      </c>
      <c r="AB8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1" s="20"/>
      <c r="AE81" s="20"/>
    </row>
    <row r="82" spans="1:31" ht="114.75" customHeight="1" x14ac:dyDescent="0.25">
      <c r="A82" s="16" t="s">
        <v>31</v>
      </c>
      <c r="B82" s="7" t="s">
        <v>404</v>
      </c>
      <c r="C82" s="8" t="s">
        <v>405</v>
      </c>
      <c r="D82" s="7" t="s">
        <v>406</v>
      </c>
      <c r="E82" s="7" t="s">
        <v>406</v>
      </c>
      <c r="F82" s="7" t="s">
        <v>139</v>
      </c>
      <c r="G82" s="9">
        <v>41805</v>
      </c>
      <c r="H82" s="7" t="s">
        <v>407</v>
      </c>
      <c r="I82" s="7" t="s">
        <v>246</v>
      </c>
      <c r="J82" s="9">
        <v>43234</v>
      </c>
      <c r="K82" s="9">
        <v>43234</v>
      </c>
      <c r="L82" s="10" t="s">
        <v>408</v>
      </c>
      <c r="M82" s="11">
        <f t="shared" ca="1" si="4"/>
        <v>9</v>
      </c>
      <c r="N82" s="11">
        <f t="shared" ca="1" si="3"/>
        <v>5</v>
      </c>
      <c r="O82" s="11">
        <f t="shared" ca="1" si="3"/>
        <v>5</v>
      </c>
      <c r="P8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206</v>
      </c>
      <c r="Q8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46.65</v>
      </c>
      <c r="R8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48.5</v>
      </c>
      <c r="S8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32</v>
      </c>
      <c r="U82" s="13">
        <f>+Tabla1[[#This Row],[MARCAJES POSITIVOS]]/Tabla1[[#This Row],[EQUIPAJES MARCADOS  ]]</f>
        <v>0.86554621848739499</v>
      </c>
      <c r="V8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238</v>
      </c>
      <c r="W82" s="14">
        <f>+SUM(Tabla1[[#This Row],[FITO KGR. DECOMISADO]:[ACUI KGR. DECOMISADO]])</f>
        <v>95.15</v>
      </c>
      <c r="X82" s="15">
        <v>1</v>
      </c>
      <c r="Y82" s="16" t="s">
        <v>45</v>
      </c>
      <c r="Z82" s="27" t="s">
        <v>45</v>
      </c>
      <c r="AA82" s="28" t="s">
        <v>57</v>
      </c>
      <c r="AB8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2" s="20"/>
      <c r="AE82" s="20"/>
    </row>
    <row r="83" spans="1:31" ht="114.75" customHeight="1" x14ac:dyDescent="0.25">
      <c r="A83" s="7" t="s">
        <v>31</v>
      </c>
      <c r="B83" s="7" t="s">
        <v>409</v>
      </c>
      <c r="C83" s="64" t="s">
        <v>410</v>
      </c>
      <c r="D83" s="7" t="s">
        <v>411</v>
      </c>
      <c r="E83" s="7" t="s">
        <v>411</v>
      </c>
      <c r="F83" s="7" t="s">
        <v>197</v>
      </c>
      <c r="G83" s="9">
        <v>41447</v>
      </c>
      <c r="H83" s="7" t="s">
        <v>412</v>
      </c>
      <c r="I83" s="7" t="s">
        <v>97</v>
      </c>
      <c r="J83" s="9">
        <v>42646</v>
      </c>
      <c r="K83" s="9">
        <v>42646</v>
      </c>
      <c r="L83" s="10" t="s">
        <v>413</v>
      </c>
      <c r="M83" s="11">
        <f t="shared" ca="1" si="4"/>
        <v>10</v>
      </c>
      <c r="N83" s="11">
        <f t="shared" ca="1" si="3"/>
        <v>7</v>
      </c>
      <c r="O83" s="11">
        <f t="shared" ca="1" si="3"/>
        <v>7</v>
      </c>
      <c r="P8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1483</v>
      </c>
      <c r="Q8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211.35399999999998</v>
      </c>
      <c r="R8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231.95099999999996</v>
      </c>
      <c r="S8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292</v>
      </c>
      <c r="U83" s="13">
        <f>+Tabla1[[#This Row],[MARCAJES POSITIVOS]]/Tabla1[[#This Row],[EQUIPAJES MARCADOS  ]]</f>
        <v>0.83549295774647891</v>
      </c>
      <c r="V8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1775</v>
      </c>
      <c r="W83" s="14">
        <f>+SUM(Tabla1[[#This Row],[FITO KGR. DECOMISADO]:[ACUI KGR. DECOMISADO]])</f>
        <v>443.30499999999995</v>
      </c>
      <c r="X83" s="15">
        <v>0.84967320261437906</v>
      </c>
      <c r="Y83" s="7" t="s">
        <v>38</v>
      </c>
      <c r="Z83" s="17" t="s">
        <v>38</v>
      </c>
      <c r="AA83" s="18"/>
      <c r="AB8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3" s="20"/>
      <c r="AE83" s="20"/>
    </row>
    <row r="84" spans="1:31" ht="114.75" customHeight="1" x14ac:dyDescent="0.25">
      <c r="A84" s="16" t="s">
        <v>31</v>
      </c>
      <c r="B84" s="7" t="s">
        <v>409</v>
      </c>
      <c r="C84" s="64" t="s">
        <v>410</v>
      </c>
      <c r="D84" s="7" t="s">
        <v>414</v>
      </c>
      <c r="E84" s="7" t="s">
        <v>414</v>
      </c>
      <c r="F84" s="7" t="s">
        <v>415</v>
      </c>
      <c r="G84" s="9">
        <v>42289</v>
      </c>
      <c r="H84" s="7" t="s">
        <v>416</v>
      </c>
      <c r="I84" s="7" t="s">
        <v>136</v>
      </c>
      <c r="J84" s="9">
        <v>42884</v>
      </c>
      <c r="K84" s="9">
        <v>43612</v>
      </c>
      <c r="L84" s="10" t="s">
        <v>417</v>
      </c>
      <c r="M84" s="11">
        <f t="shared" ca="1" si="4"/>
        <v>8</v>
      </c>
      <c r="N84" s="11">
        <f t="shared" ca="1" si="3"/>
        <v>6</v>
      </c>
      <c r="O84" s="11">
        <f t="shared" ca="1" si="3"/>
        <v>4</v>
      </c>
      <c r="P8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1502</v>
      </c>
      <c r="Q8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475.42199999999991</v>
      </c>
      <c r="R8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245.54900000000004</v>
      </c>
      <c r="S8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123</v>
      </c>
      <c r="U84" s="13">
        <f>+Tabla1[[#This Row],[MARCAJES POSITIVOS]]/Tabla1[[#This Row],[EQUIPAJES MARCADOS  ]]</f>
        <v>0.92430769230769227</v>
      </c>
      <c r="V8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1625</v>
      </c>
      <c r="W84" s="14">
        <f>+SUM(Tabla1[[#This Row],[FITO KGR. DECOMISADO]:[ACUI KGR. DECOMISADO]])</f>
        <v>720.971</v>
      </c>
      <c r="X84" s="15">
        <v>0.95744680851063835</v>
      </c>
      <c r="Y84" s="7" t="s">
        <v>38</v>
      </c>
      <c r="Z84" s="56" t="s">
        <v>92</v>
      </c>
      <c r="AA84" s="18" t="s">
        <v>331</v>
      </c>
      <c r="AB8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ARTICULO RELIGIOSO arrozARTICULO RELIGIOSO CON LARVAS</v>
      </c>
      <c r="AC8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Megaselia scalarisMegaselia scalaris</v>
      </c>
      <c r="AD84" s="20"/>
      <c r="AE84" s="20"/>
    </row>
    <row r="85" spans="1:31" ht="114.75" customHeight="1" x14ac:dyDescent="0.25">
      <c r="A85" s="16" t="s">
        <v>418</v>
      </c>
      <c r="B85" s="7" t="s">
        <v>419</v>
      </c>
      <c r="C85" s="64" t="s">
        <v>420</v>
      </c>
      <c r="D85" s="7" t="s">
        <v>421</v>
      </c>
      <c r="E85" s="7" t="s">
        <v>421</v>
      </c>
      <c r="F85" s="7" t="s">
        <v>278</v>
      </c>
      <c r="G85" s="9">
        <v>43252</v>
      </c>
      <c r="H85" s="7" t="s">
        <v>422</v>
      </c>
      <c r="I85" s="7" t="s">
        <v>69</v>
      </c>
      <c r="J85" s="9">
        <v>44066</v>
      </c>
      <c r="K85" s="9">
        <v>44066</v>
      </c>
      <c r="L85" s="10" t="s">
        <v>423</v>
      </c>
      <c r="M85" s="11">
        <f t="shared" ca="1" si="4"/>
        <v>5</v>
      </c>
      <c r="N85" s="11">
        <f t="shared" ref="N85:O98" ca="1" si="5">+(YEAR(TODAY())-YEAR(J85))</f>
        <v>3</v>
      </c>
      <c r="O85" s="11">
        <f t="shared" ca="1" si="5"/>
        <v>3</v>
      </c>
      <c r="P8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</v>
      </c>
      <c r="Q8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1.47</v>
      </c>
      <c r="R8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23.76</v>
      </c>
      <c r="S8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</v>
      </c>
      <c r="U85" s="13">
        <f>+Tabla1[[#This Row],[MARCAJES POSITIVOS]]/Tabla1[[#This Row],[EQUIPAJES MARCADOS  ]]</f>
        <v>0.84615384615384615</v>
      </c>
      <c r="V8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</v>
      </c>
      <c r="W85" s="14">
        <f>+SUM(Tabla1[[#This Row],[FITO KGR. DECOMISADO]:[ACUI KGR. DECOMISADO]])</f>
        <v>25.23</v>
      </c>
      <c r="X85" s="15">
        <v>0.66666666666666663</v>
      </c>
      <c r="Y85" s="7" t="s">
        <v>38</v>
      </c>
      <c r="Z85" s="17" t="s">
        <v>38</v>
      </c>
      <c r="AA85" s="18" t="s">
        <v>424</v>
      </c>
      <c r="AB8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5" s="20"/>
      <c r="AE85" s="20"/>
    </row>
    <row r="86" spans="1:31" ht="114.75" customHeight="1" x14ac:dyDescent="0.25">
      <c r="A86" s="38" t="s">
        <v>31</v>
      </c>
      <c r="B86" s="38" t="s">
        <v>419</v>
      </c>
      <c r="C86" s="64" t="s">
        <v>420</v>
      </c>
      <c r="D86" s="22" t="s">
        <v>62</v>
      </c>
      <c r="E86" s="41"/>
      <c r="F86" s="34" t="s">
        <v>63</v>
      </c>
      <c r="G86" s="33">
        <v>43464</v>
      </c>
      <c r="H86" s="42" t="s">
        <v>64</v>
      </c>
      <c r="I86" s="43" t="s">
        <v>55</v>
      </c>
      <c r="J86" s="44">
        <v>44669</v>
      </c>
      <c r="K86" s="44">
        <v>44788</v>
      </c>
      <c r="L86" s="45" t="s">
        <v>65</v>
      </c>
      <c r="M86" s="11">
        <f t="shared" ca="1" si="4"/>
        <v>5</v>
      </c>
      <c r="N86" s="11">
        <f t="shared" ca="1" si="5"/>
        <v>1</v>
      </c>
      <c r="O86" s="11">
        <f t="shared" ca="1" si="5"/>
        <v>1</v>
      </c>
      <c r="P8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</v>
      </c>
      <c r="Q8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</v>
      </c>
      <c r="R8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66.53</v>
      </c>
      <c r="S8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24</v>
      </c>
      <c r="U86" s="13">
        <f>+Tabla1[[#This Row],[MARCAJES POSITIVOS]]/Tabla1[[#This Row],[EQUIPAJES MARCADOS  ]]</f>
        <v>0.36842105263157893</v>
      </c>
      <c r="V8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38</v>
      </c>
      <c r="W86" s="14">
        <f>+SUM(Tabla1[[#This Row],[FITO KGR. DECOMISADO]:[ACUI KGR. DECOMISADO]])</f>
        <v>71.53</v>
      </c>
      <c r="X86" s="35"/>
      <c r="Y86" s="35"/>
      <c r="Z86" s="35"/>
      <c r="AA86" s="46"/>
      <c r="AB86" s="36"/>
      <c r="AC86" s="37"/>
      <c r="AD86" s="29"/>
      <c r="AE86" s="29"/>
    </row>
    <row r="87" spans="1:31" ht="114.75" customHeight="1" x14ac:dyDescent="0.25">
      <c r="A87" s="7" t="s">
        <v>418</v>
      </c>
      <c r="B87" s="16" t="s">
        <v>419</v>
      </c>
      <c r="C87" s="51" t="s">
        <v>425</v>
      </c>
      <c r="D87" s="16" t="s">
        <v>426</v>
      </c>
      <c r="E87" s="16" t="s">
        <v>426</v>
      </c>
      <c r="F87" s="16" t="s">
        <v>197</v>
      </c>
      <c r="G87" s="40">
        <v>41799</v>
      </c>
      <c r="H87" s="16" t="s">
        <v>427</v>
      </c>
      <c r="I87" s="16" t="s">
        <v>55</v>
      </c>
      <c r="J87" s="40">
        <v>42646</v>
      </c>
      <c r="K87" s="40">
        <v>42646</v>
      </c>
      <c r="L87" s="74" t="s">
        <v>428</v>
      </c>
      <c r="M87" s="11">
        <f t="shared" ca="1" si="4"/>
        <v>9</v>
      </c>
      <c r="N87" s="11">
        <f t="shared" ca="1" si="5"/>
        <v>7</v>
      </c>
      <c r="O87" s="11">
        <f t="shared" ca="1" si="5"/>
        <v>7</v>
      </c>
      <c r="P8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65</v>
      </c>
      <c r="Q8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1.8</v>
      </c>
      <c r="R8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286.25</v>
      </c>
      <c r="S8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</v>
      </c>
      <c r="U87" s="13">
        <f>+Tabla1[[#This Row],[MARCAJES POSITIVOS]]/Tabla1[[#This Row],[EQUIPAJES MARCADOS  ]]</f>
        <v>0.97014925373134331</v>
      </c>
      <c r="V8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67</v>
      </c>
      <c r="W87" s="14">
        <f>+SUM(Tabla1[[#This Row],[FITO KGR. DECOMISADO]:[ACUI KGR. DECOMISADO]])</f>
        <v>288.05</v>
      </c>
      <c r="X87" s="26">
        <v>1</v>
      </c>
      <c r="Y87" s="7" t="s">
        <v>92</v>
      </c>
      <c r="Z87" s="56" t="s">
        <v>92</v>
      </c>
      <c r="AA87" s="28" t="s">
        <v>429</v>
      </c>
      <c r="AB87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7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7" s="29"/>
      <c r="AE87" s="29"/>
    </row>
    <row r="88" spans="1:31" ht="114.75" customHeight="1" x14ac:dyDescent="0.25">
      <c r="A88" s="7" t="s">
        <v>418</v>
      </c>
      <c r="B88" s="7" t="s">
        <v>200</v>
      </c>
      <c r="C88" s="64" t="s">
        <v>430</v>
      </c>
      <c r="D88" s="7" t="s">
        <v>431</v>
      </c>
      <c r="E88" s="7" t="s">
        <v>431</v>
      </c>
      <c r="F88" s="7" t="s">
        <v>125</v>
      </c>
      <c r="G88" s="9">
        <v>42614</v>
      </c>
      <c r="H88" s="7" t="s">
        <v>432</v>
      </c>
      <c r="I88" s="7" t="s">
        <v>55</v>
      </c>
      <c r="J88" s="9">
        <v>43017</v>
      </c>
      <c r="K88" s="9">
        <v>43017</v>
      </c>
      <c r="L88" s="10" t="s">
        <v>433</v>
      </c>
      <c r="M88" s="11">
        <f t="shared" ca="1" si="4"/>
        <v>7</v>
      </c>
      <c r="N88" s="11">
        <f t="shared" ca="1" si="5"/>
        <v>6</v>
      </c>
      <c r="O88" s="11">
        <f t="shared" ca="1" si="5"/>
        <v>6</v>
      </c>
      <c r="P8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</v>
      </c>
      <c r="Q8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</v>
      </c>
      <c r="R8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4.5</v>
      </c>
      <c r="S8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88" s="13">
        <f>+Tabla1[[#This Row],[MARCAJES POSITIVOS]]/Tabla1[[#This Row],[EQUIPAJES MARCADOS  ]]</f>
        <v>1</v>
      </c>
      <c r="V8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</v>
      </c>
      <c r="W88" s="14">
        <f>+SUM(Tabla1[[#This Row],[FITO KGR. DECOMISADO]:[ACUI KGR. DECOMISADO]])</f>
        <v>14.5</v>
      </c>
      <c r="X88" s="15">
        <v>0</v>
      </c>
      <c r="Y88" s="7" t="s">
        <v>38</v>
      </c>
      <c r="Z88" s="17" t="s">
        <v>38</v>
      </c>
      <c r="AA88" s="18"/>
      <c r="AB88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88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8" s="20"/>
      <c r="AE88" s="20"/>
    </row>
    <row r="89" spans="1:31" ht="114.75" customHeight="1" x14ac:dyDescent="0.25">
      <c r="A89" s="16" t="s">
        <v>418</v>
      </c>
      <c r="B89" s="7" t="s">
        <v>232</v>
      </c>
      <c r="C89" s="64" t="s">
        <v>434</v>
      </c>
      <c r="D89" s="7" t="s">
        <v>435</v>
      </c>
      <c r="E89" s="7" t="s">
        <v>435</v>
      </c>
      <c r="F89" s="7" t="s">
        <v>436</v>
      </c>
      <c r="G89" s="9">
        <v>41760</v>
      </c>
      <c r="H89" s="7" t="s">
        <v>437</v>
      </c>
      <c r="I89" s="7" t="s">
        <v>90</v>
      </c>
      <c r="J89" s="9">
        <v>42359</v>
      </c>
      <c r="K89" s="9">
        <v>44515</v>
      </c>
      <c r="L89" s="10" t="s">
        <v>438</v>
      </c>
      <c r="M89" s="11">
        <f t="shared" ca="1" si="4"/>
        <v>9</v>
      </c>
      <c r="N89" s="11">
        <f t="shared" ca="1" si="5"/>
        <v>8</v>
      </c>
      <c r="O89" s="11">
        <f t="shared" ca="1" si="5"/>
        <v>2</v>
      </c>
      <c r="P8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300</v>
      </c>
      <c r="Q8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2975.0499999999997</v>
      </c>
      <c r="R8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116.03999999999999</v>
      </c>
      <c r="S8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8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17</v>
      </c>
      <c r="U89" s="13">
        <f>+Tabla1[[#This Row],[MARCAJES POSITIVOS]]/Tabla1[[#This Row],[EQUIPAJES MARCADOS  ]]</f>
        <v>0.94637223974763407</v>
      </c>
      <c r="V8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317</v>
      </c>
      <c r="W89" s="14">
        <f>+SUM(Tabla1[[#This Row],[FITO KGR. DECOMISADO]:[ACUI KGR. DECOMISADO]])</f>
        <v>3091.0899999999997</v>
      </c>
      <c r="X89" s="15">
        <v>0.53333333333333333</v>
      </c>
      <c r="Y89" s="7" t="s">
        <v>38</v>
      </c>
      <c r="Z89" s="17" t="s">
        <v>38</v>
      </c>
      <c r="AA89" s="18"/>
      <c r="AB89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mango, mango, ciruela</v>
      </c>
      <c r="AC89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89" s="20"/>
      <c r="AE89" s="20"/>
    </row>
    <row r="90" spans="1:31" ht="114.75" customHeight="1" x14ac:dyDescent="0.25">
      <c r="A90" s="16" t="s">
        <v>418</v>
      </c>
      <c r="B90" s="7" t="s">
        <v>289</v>
      </c>
      <c r="C90" s="64" t="s">
        <v>439</v>
      </c>
      <c r="D90" s="7" t="s">
        <v>440</v>
      </c>
      <c r="E90" s="7" t="s">
        <v>440</v>
      </c>
      <c r="F90" s="7" t="s">
        <v>441</v>
      </c>
      <c r="G90" s="9">
        <v>42494</v>
      </c>
      <c r="H90" s="7" t="s">
        <v>442</v>
      </c>
      <c r="I90" s="7" t="s">
        <v>97</v>
      </c>
      <c r="J90" s="9">
        <v>43364</v>
      </c>
      <c r="K90" s="9">
        <v>44454</v>
      </c>
      <c r="L90" s="10" t="s">
        <v>443</v>
      </c>
      <c r="M90" s="11">
        <f t="shared" ca="1" si="4"/>
        <v>7</v>
      </c>
      <c r="N90" s="11">
        <f t="shared" ca="1" si="5"/>
        <v>5</v>
      </c>
      <c r="O90" s="11">
        <f t="shared" ca="1" si="5"/>
        <v>2</v>
      </c>
      <c r="P9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128</v>
      </c>
      <c r="Q9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436.19999999999993</v>
      </c>
      <c r="R9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22</v>
      </c>
      <c r="S9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</v>
      </c>
      <c r="U90" s="13">
        <f>+Tabla1[[#This Row],[MARCAJES POSITIVOS]]/Tabla1[[#This Row],[EQUIPAJES MARCADOS  ]]</f>
        <v>0.93430656934306566</v>
      </c>
      <c r="V9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137</v>
      </c>
      <c r="W90" s="14">
        <f>+SUM(Tabla1[[#This Row],[FITO KGR. DECOMISADO]:[ACUI KGR. DECOMISADO]])</f>
        <v>458.19999999999993</v>
      </c>
      <c r="X90" s="15">
        <v>0.5</v>
      </c>
      <c r="Y90" s="7" t="s">
        <v>38</v>
      </c>
      <c r="Z90" s="17" t="s">
        <v>38</v>
      </c>
      <c r="AA90" s="18"/>
      <c r="AB90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0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0" s="20"/>
      <c r="AE90" s="20"/>
    </row>
    <row r="91" spans="1:31" ht="114.75" customHeight="1" x14ac:dyDescent="0.25">
      <c r="A91" s="7" t="s">
        <v>418</v>
      </c>
      <c r="B91" s="16" t="s">
        <v>389</v>
      </c>
      <c r="C91" s="51" t="s">
        <v>444</v>
      </c>
      <c r="D91" s="16" t="s">
        <v>445</v>
      </c>
      <c r="E91" s="16" t="s">
        <v>445</v>
      </c>
      <c r="F91" s="16" t="s">
        <v>226</v>
      </c>
      <c r="G91" s="40">
        <v>42015</v>
      </c>
      <c r="H91" s="16" t="s">
        <v>446</v>
      </c>
      <c r="I91" s="16" t="s">
        <v>90</v>
      </c>
      <c r="J91" s="40">
        <v>42884</v>
      </c>
      <c r="K91" s="40">
        <v>42884</v>
      </c>
      <c r="L91" s="25" t="s">
        <v>447</v>
      </c>
      <c r="M91" s="11">
        <f t="shared" ca="1" si="4"/>
        <v>8</v>
      </c>
      <c r="N91" s="11">
        <f t="shared" ca="1" si="5"/>
        <v>6</v>
      </c>
      <c r="O91" s="11">
        <f t="shared" ca="1" si="5"/>
        <v>6</v>
      </c>
      <c r="P9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2087</v>
      </c>
      <c r="Q9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5066</v>
      </c>
      <c r="R9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9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91" s="13">
        <f>+Tabla1[[#This Row],[MARCAJES POSITIVOS]]/Tabla1[[#This Row],[EQUIPAJES MARCADOS  ]]</f>
        <v>1</v>
      </c>
      <c r="V9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2087</v>
      </c>
      <c r="W91" s="14">
        <f>+SUM(Tabla1[[#This Row],[FITO KGR. DECOMISADO]:[ACUI KGR. DECOMISADO]])</f>
        <v>5066</v>
      </c>
      <c r="X91" s="26">
        <v>1</v>
      </c>
      <c r="Y91" s="16" t="s">
        <v>38</v>
      </c>
      <c r="Z91" s="67" t="s">
        <v>38</v>
      </c>
      <c r="AA91" s="28"/>
      <c r="AB91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1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1" s="29"/>
      <c r="AE91" s="29"/>
    </row>
    <row r="92" spans="1:31" ht="114.75" customHeight="1" x14ac:dyDescent="0.25">
      <c r="A92" s="16" t="s">
        <v>418</v>
      </c>
      <c r="B92" s="16" t="s">
        <v>389</v>
      </c>
      <c r="C92" s="51" t="s">
        <v>444</v>
      </c>
      <c r="D92" s="16" t="s">
        <v>448</v>
      </c>
      <c r="E92" s="16" t="s">
        <v>448</v>
      </c>
      <c r="F92" s="16" t="s">
        <v>449</v>
      </c>
      <c r="G92" s="40">
        <v>42626</v>
      </c>
      <c r="H92" s="16" t="s">
        <v>450</v>
      </c>
      <c r="I92" s="16" t="s">
        <v>55</v>
      </c>
      <c r="J92" s="40">
        <v>43087</v>
      </c>
      <c r="K92" s="40">
        <v>43087</v>
      </c>
      <c r="L92" s="25" t="s">
        <v>451</v>
      </c>
      <c r="M92" s="11">
        <f t="shared" ca="1" si="4"/>
        <v>7</v>
      </c>
      <c r="N92" s="11">
        <f t="shared" ca="1" si="5"/>
        <v>6</v>
      </c>
      <c r="O92" s="11">
        <f t="shared" ca="1" si="5"/>
        <v>6</v>
      </c>
      <c r="P9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122</v>
      </c>
      <c r="Q9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209</v>
      </c>
      <c r="R9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9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92" s="13">
        <f>+Tabla1[[#This Row],[MARCAJES POSITIVOS]]/Tabla1[[#This Row],[EQUIPAJES MARCADOS  ]]</f>
        <v>1</v>
      </c>
      <c r="V9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122</v>
      </c>
      <c r="W92" s="14">
        <f>+SUM(Tabla1[[#This Row],[FITO KGR. DECOMISADO]:[ACUI KGR. DECOMISADO]])</f>
        <v>209</v>
      </c>
      <c r="X92" s="26">
        <v>1</v>
      </c>
      <c r="Y92" s="16" t="s">
        <v>38</v>
      </c>
      <c r="Z92" s="17" t="s">
        <v>38</v>
      </c>
      <c r="AA92" s="28" t="s">
        <v>424</v>
      </c>
      <c r="AB92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2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2" s="29"/>
      <c r="AE92" s="29"/>
    </row>
    <row r="93" spans="1:31" ht="114.75" customHeight="1" x14ac:dyDescent="0.25">
      <c r="A93" s="7" t="s">
        <v>418</v>
      </c>
      <c r="B93" s="16" t="s">
        <v>389</v>
      </c>
      <c r="C93" s="51" t="s">
        <v>444</v>
      </c>
      <c r="D93" s="16" t="s">
        <v>452</v>
      </c>
      <c r="E93" s="16" t="s">
        <v>452</v>
      </c>
      <c r="F93" s="16" t="s">
        <v>274</v>
      </c>
      <c r="G93" s="40">
        <v>43341</v>
      </c>
      <c r="H93" s="16" t="s">
        <v>453</v>
      </c>
      <c r="I93" s="16" t="s">
        <v>218</v>
      </c>
      <c r="J93" s="40">
        <v>43815</v>
      </c>
      <c r="K93" s="40">
        <v>43815</v>
      </c>
      <c r="L93" s="25" t="s">
        <v>454</v>
      </c>
      <c r="M93" s="11">
        <f t="shared" ca="1" si="4"/>
        <v>5</v>
      </c>
      <c r="N93" s="11">
        <f t="shared" ca="1" si="5"/>
        <v>4</v>
      </c>
      <c r="O93" s="11">
        <f t="shared" ca="1" si="5"/>
        <v>4</v>
      </c>
      <c r="P9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984</v>
      </c>
      <c r="Q9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2672</v>
      </c>
      <c r="R9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</v>
      </c>
      <c r="S9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U93" s="13">
        <f>+Tabla1[[#This Row],[MARCAJES POSITIVOS]]/Tabla1[[#This Row],[EQUIPAJES MARCADOS  ]]</f>
        <v>1</v>
      </c>
      <c r="V9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984</v>
      </c>
      <c r="W93" s="14">
        <f>+SUM(Tabla1[[#This Row],[FITO KGR. DECOMISADO]:[ACUI KGR. DECOMISADO]])</f>
        <v>2719</v>
      </c>
      <c r="X93" s="26">
        <v>1</v>
      </c>
      <c r="Y93" s="16" t="s">
        <v>38</v>
      </c>
      <c r="Z93" s="67" t="s">
        <v>38</v>
      </c>
      <c r="AA93" s="28"/>
      <c r="AB93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3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3" s="29"/>
      <c r="AE93" s="29"/>
    </row>
    <row r="94" spans="1:31" ht="114.75" customHeight="1" x14ac:dyDescent="0.25">
      <c r="A94" s="7" t="s">
        <v>418</v>
      </c>
      <c r="B94" s="16" t="s">
        <v>455</v>
      </c>
      <c r="C94" s="51" t="s">
        <v>456</v>
      </c>
      <c r="D94" s="16" t="s">
        <v>457</v>
      </c>
      <c r="E94" s="39" t="s">
        <v>457</v>
      </c>
      <c r="F94" s="16" t="s">
        <v>458</v>
      </c>
      <c r="G94" s="40">
        <v>41122</v>
      </c>
      <c r="H94" s="16" t="s">
        <v>459</v>
      </c>
      <c r="I94" s="16" t="s">
        <v>460</v>
      </c>
      <c r="J94" s="40">
        <v>41547</v>
      </c>
      <c r="K94" s="40">
        <v>44375</v>
      </c>
      <c r="L94" s="25" t="s">
        <v>461</v>
      </c>
      <c r="M94" s="11">
        <f t="shared" ca="1" si="4"/>
        <v>11</v>
      </c>
      <c r="N94" s="11">
        <f t="shared" ca="1" si="5"/>
        <v>10</v>
      </c>
      <c r="O94" s="11">
        <f t="shared" ca="1" si="5"/>
        <v>2</v>
      </c>
      <c r="P9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98</v>
      </c>
      <c r="Q9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</v>
      </c>
      <c r="R9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S9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69</v>
      </c>
      <c r="U94" s="13">
        <f>+Tabla1[[#This Row],[MARCAJES POSITIVOS]]/Tabla1[[#This Row],[EQUIPAJES MARCADOS  ]]</f>
        <v>0.58682634730538918</v>
      </c>
      <c r="V9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167</v>
      </c>
      <c r="W94" s="14">
        <f>+SUM(Tabla1[[#This Row],[FITO KGR. DECOMISADO]:[ACUI KGR. DECOMISADO]])</f>
        <v>1</v>
      </c>
      <c r="X94" s="26">
        <v>0.22222222222222221</v>
      </c>
      <c r="Y94" s="16" t="s">
        <v>38</v>
      </c>
      <c r="Z94" s="17" t="s">
        <v>38</v>
      </c>
      <c r="AA94" s="28" t="s">
        <v>462</v>
      </c>
      <c r="AB94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4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4" s="29"/>
      <c r="AE94" s="29"/>
    </row>
    <row r="95" spans="1:31" ht="114.75" customHeight="1" x14ac:dyDescent="0.25">
      <c r="A95" s="7" t="s">
        <v>418</v>
      </c>
      <c r="B95" s="7" t="s">
        <v>404</v>
      </c>
      <c r="C95" s="64" t="s">
        <v>463</v>
      </c>
      <c r="D95" s="7" t="s">
        <v>464</v>
      </c>
      <c r="E95" s="7" t="s">
        <v>464</v>
      </c>
      <c r="F95" s="7" t="s">
        <v>465</v>
      </c>
      <c r="G95" s="9">
        <v>41796</v>
      </c>
      <c r="H95" s="7" t="s">
        <v>466</v>
      </c>
      <c r="I95" s="7" t="s">
        <v>55</v>
      </c>
      <c r="J95" s="9">
        <v>42282</v>
      </c>
      <c r="K95" s="9">
        <v>42282</v>
      </c>
      <c r="L95" s="10" t="s">
        <v>467</v>
      </c>
      <c r="M95" s="11">
        <f t="shared" ca="1" si="4"/>
        <v>9</v>
      </c>
      <c r="N95" s="11">
        <f t="shared" ca="1" si="5"/>
        <v>8</v>
      </c>
      <c r="O95" s="11">
        <f t="shared" ca="1" si="5"/>
        <v>8</v>
      </c>
      <c r="P9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820</v>
      </c>
      <c r="Q9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4301.7499999999991</v>
      </c>
      <c r="R9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103.06</v>
      </c>
      <c r="S9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</v>
      </c>
      <c r="U95" s="13">
        <f>+Tabla1[[#This Row],[MARCAJES POSITIVOS]]/Tabla1[[#This Row],[EQUIPAJES MARCADOS  ]]</f>
        <v>0.99635479951397332</v>
      </c>
      <c r="V9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823</v>
      </c>
      <c r="W95" s="14">
        <f>+SUM(Tabla1[[#This Row],[FITO KGR. DECOMISADO]:[ACUI KGR. DECOMISADO]])</f>
        <v>4404.8099999999995</v>
      </c>
      <c r="X95" s="15">
        <v>1</v>
      </c>
      <c r="Y95" s="7" t="s">
        <v>38</v>
      </c>
      <c r="Z95" s="56" t="s">
        <v>92</v>
      </c>
      <c r="AA95" s="18" t="s">
        <v>468</v>
      </c>
      <c r="AB95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5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5" s="20"/>
      <c r="AE95" s="20"/>
    </row>
    <row r="96" spans="1:31" ht="123" customHeight="1" x14ac:dyDescent="0.25">
      <c r="A96" s="75" t="s">
        <v>418</v>
      </c>
      <c r="B96" s="76" t="s">
        <v>404</v>
      </c>
      <c r="C96" s="77" t="s">
        <v>463</v>
      </c>
      <c r="D96" s="76" t="s">
        <v>469</v>
      </c>
      <c r="E96" s="76" t="s">
        <v>469</v>
      </c>
      <c r="F96" s="76" t="s">
        <v>470</v>
      </c>
      <c r="G96" s="78">
        <v>43250</v>
      </c>
      <c r="H96" s="76" t="s">
        <v>471</v>
      </c>
      <c r="I96" s="76" t="s">
        <v>36</v>
      </c>
      <c r="J96" s="78">
        <v>44088</v>
      </c>
      <c r="K96" s="78">
        <v>44088</v>
      </c>
      <c r="L96" s="79" t="s">
        <v>472</v>
      </c>
      <c r="M96" s="11">
        <f t="shared" ca="1" si="4"/>
        <v>5</v>
      </c>
      <c r="N96" s="11">
        <f t="shared" ca="1" si="5"/>
        <v>3</v>
      </c>
      <c r="O96" s="11">
        <f t="shared" ca="1" si="5"/>
        <v>3</v>
      </c>
      <c r="P9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160</v>
      </c>
      <c r="Q9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971.21</v>
      </c>
      <c r="R9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8.4499999999999993</v>
      </c>
      <c r="S9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U96" s="13">
        <f>+Tabla1[[#This Row],[MARCAJES POSITIVOS]]/Tabla1[[#This Row],[EQUIPAJES MARCADOS  ]]</f>
        <v>0.99378881987577639</v>
      </c>
      <c r="V9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161</v>
      </c>
      <c r="W96" s="14">
        <f>+SUM(Tabla1[[#This Row],[FITO KGR. DECOMISADO]:[ACUI KGR. DECOMISADO]])</f>
        <v>979.66000000000008</v>
      </c>
      <c r="X96" s="80">
        <v>1</v>
      </c>
      <c r="Y96" s="7" t="s">
        <v>92</v>
      </c>
      <c r="Z96" s="56" t="s">
        <v>92</v>
      </c>
      <c r="AA96" s="81" t="s">
        <v>473</v>
      </c>
      <c r="AB96" s="19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C96" s="19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D96" s="82"/>
      <c r="AE96" s="82"/>
    </row>
    <row r="97" spans="1:31" ht="123" customHeight="1" x14ac:dyDescent="0.25">
      <c r="A97" s="83" t="s">
        <v>31</v>
      </c>
      <c r="B97" s="84" t="s">
        <v>474</v>
      </c>
      <c r="C97" s="85" t="s">
        <v>475</v>
      </c>
      <c r="D97" s="86" t="s">
        <v>243</v>
      </c>
      <c r="E97" s="59" t="s">
        <v>243</v>
      </c>
      <c r="F97" s="7" t="s">
        <v>244</v>
      </c>
      <c r="G97" s="9">
        <v>41275</v>
      </c>
      <c r="H97" s="7" t="s">
        <v>245</v>
      </c>
      <c r="I97" s="7" t="s">
        <v>246</v>
      </c>
      <c r="J97" s="9">
        <v>41995</v>
      </c>
      <c r="K97" s="9">
        <v>44211</v>
      </c>
      <c r="L97" s="10" t="s">
        <v>247</v>
      </c>
      <c r="M97" s="11">
        <f t="shared" ca="1" si="4"/>
        <v>10</v>
      </c>
      <c r="N97" s="11">
        <f t="shared" ca="1" si="5"/>
        <v>9</v>
      </c>
      <c r="O97" s="11">
        <f t="shared" ca="1" si="5"/>
        <v>2</v>
      </c>
      <c r="P9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71</v>
      </c>
      <c r="Q9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13.772</v>
      </c>
      <c r="R9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13.236000000000001</v>
      </c>
      <c r="S9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U97" s="13">
        <f>+Tabla1[[#This Row],[MARCAJES POSITIVOS]]/Tabla1[[#This Row],[EQUIPAJES MARCADOS  ]]</f>
        <v>0.98611111111111116</v>
      </c>
      <c r="V9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72</v>
      </c>
      <c r="W97" s="14">
        <f>+SUM(Tabla1[[#This Row],[FITO KGR. DECOMISADO]:[ACUI KGR. DECOMISADO]])</f>
        <v>27.008000000000003</v>
      </c>
      <c r="X97" s="35"/>
      <c r="Y97" s="60" t="s">
        <v>92</v>
      </c>
      <c r="Z97" s="87" t="s">
        <v>92</v>
      </c>
      <c r="AA97" s="28" t="s">
        <v>462</v>
      </c>
      <c r="AB97" s="36"/>
      <c r="AC97" s="37"/>
      <c r="AD97" s="29"/>
      <c r="AE97" s="29"/>
    </row>
    <row r="98" spans="1:31" ht="123" customHeight="1" x14ac:dyDescent="0.25">
      <c r="A98" s="83" t="s">
        <v>31</v>
      </c>
      <c r="B98" s="84" t="s">
        <v>474</v>
      </c>
      <c r="C98" s="85" t="s">
        <v>475</v>
      </c>
      <c r="D98" t="s">
        <v>476</v>
      </c>
      <c r="E98" s="59"/>
      <c r="F98" s="33"/>
      <c r="G98" s="33">
        <v>44046</v>
      </c>
      <c r="H98" s="34" t="s">
        <v>477</v>
      </c>
      <c r="I98" s="33" t="s">
        <v>69</v>
      </c>
      <c r="J98" s="33">
        <v>44776</v>
      </c>
      <c r="K98" s="33">
        <v>44848</v>
      </c>
      <c r="L98" s="45" t="s">
        <v>478</v>
      </c>
      <c r="M98" s="11">
        <f t="shared" ca="1" si="4"/>
        <v>3</v>
      </c>
      <c r="N98" s="11">
        <f t="shared" ca="1" si="5"/>
        <v>1</v>
      </c>
      <c r="O98" s="11">
        <f t="shared" ca="1" si="5"/>
        <v>1</v>
      </c>
      <c r="P9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124</v>
      </c>
      <c r="Q9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40.068999999999996</v>
      </c>
      <c r="R9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26.259999999999998</v>
      </c>
      <c r="S9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T9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25</v>
      </c>
      <c r="U98" s="13">
        <f>+Tabla1[[#This Row],[MARCAJES POSITIVOS]]/Tabla1[[#This Row],[EQUIPAJES MARCADOS  ]]</f>
        <v>0.83221476510067116</v>
      </c>
      <c r="V9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149</v>
      </c>
      <c r="W98" s="14">
        <f>+SUM(Tabla1[[#This Row],[FITO KGR. DECOMISADO]:[ACUI KGR. DECOMISADO]])</f>
        <v>66.328999999999994</v>
      </c>
      <c r="X98" s="35"/>
      <c r="Y98" s="16" t="s">
        <v>38</v>
      </c>
      <c r="Z98" s="17" t="s">
        <v>38</v>
      </c>
      <c r="AA98" s="28"/>
      <c r="AB98" s="36"/>
      <c r="AC98" s="37"/>
      <c r="AD98" s="29"/>
      <c r="AE98" s="29"/>
    </row>
    <row r="99" spans="1:31" ht="123" customHeight="1" x14ac:dyDescent="0.25">
      <c r="A99" s="88"/>
      <c r="B99" s="34"/>
      <c r="C99" s="89"/>
      <c r="D99" s="34"/>
      <c r="E99" s="59"/>
      <c r="F99" s="33"/>
      <c r="G99" s="33"/>
      <c r="H99" s="34"/>
      <c r="I99" s="33"/>
      <c r="J99" s="33"/>
      <c r="K99" s="33"/>
      <c r="L99" s="45"/>
      <c r="M99" s="65"/>
      <c r="N99" s="65"/>
      <c r="O99" s="65"/>
      <c r="P99" s="12"/>
      <c r="Q99" s="12"/>
      <c r="R99" s="12"/>
      <c r="S99" s="12"/>
      <c r="T99" s="12"/>
      <c r="U99" s="13"/>
      <c r="V99" s="12"/>
      <c r="W99" s="90"/>
      <c r="X99" s="35"/>
      <c r="Y99" s="35"/>
      <c r="Z99" s="35"/>
      <c r="AA99" s="46"/>
      <c r="AB99" s="36"/>
      <c r="AC99" s="37"/>
      <c r="AD99" s="29"/>
      <c r="AE99" s="29"/>
    </row>
    <row r="100" spans="1:31" ht="90.75" customHeight="1" x14ac:dyDescent="0.25">
      <c r="A100" s="91"/>
      <c r="B100" s="91"/>
      <c r="C100" s="92"/>
      <c r="D100" s="91"/>
      <c r="E100" s="59"/>
      <c r="F100" s="93"/>
      <c r="G100" s="94"/>
      <c r="H100" s="93"/>
      <c r="I100" s="93"/>
      <c r="J100" s="94"/>
      <c r="K100" s="94"/>
      <c r="L100" s="95"/>
      <c r="M100" s="96"/>
      <c r="N100" s="96"/>
      <c r="O100" s="96"/>
      <c r="P100" s="3" t="s">
        <v>15</v>
      </c>
      <c r="Q100" s="4" t="s">
        <v>16</v>
      </c>
      <c r="R100" s="4" t="s">
        <v>17</v>
      </c>
      <c r="S100" s="4" t="s">
        <v>18</v>
      </c>
      <c r="T100" s="3" t="s">
        <v>19</v>
      </c>
      <c r="U100" s="5" t="s">
        <v>20</v>
      </c>
      <c r="V100" s="3" t="s">
        <v>21</v>
      </c>
      <c r="W100" s="3" t="s">
        <v>22</v>
      </c>
      <c r="X100" s="15">
        <v>1</v>
      </c>
      <c r="Y100" s="7"/>
      <c r="Z100" s="7"/>
      <c r="AA100" s="46"/>
      <c r="AB100" s="36"/>
      <c r="AC100" s="37"/>
      <c r="AD100" s="29"/>
      <c r="AE100" s="29"/>
    </row>
    <row r="101" spans="1:31" ht="18" x14ac:dyDescent="0.25">
      <c r="A101" s="83"/>
      <c r="B101" s="84"/>
      <c r="C101" s="85"/>
      <c r="D101" s="84"/>
      <c r="E101" s="59"/>
      <c r="F101" s="33"/>
      <c r="G101" s="33"/>
      <c r="H101" s="34"/>
      <c r="I101" s="33"/>
      <c r="J101" s="33"/>
      <c r="K101" s="33"/>
      <c r="L101" s="45"/>
      <c r="M101" s="65"/>
      <c r="N101" s="65"/>
      <c r="O101" s="65"/>
      <c r="P101" s="97">
        <f>+SUM(P2:P98)</f>
        <v>191935</v>
      </c>
      <c r="Q101" s="99">
        <f t="shared" ref="Q101:W101" si="6">+SUM(Q2:Q98)</f>
        <v>84917.969200000021</v>
      </c>
      <c r="R101" s="100">
        <f t="shared" si="6"/>
        <v>60843.125699999975</v>
      </c>
      <c r="S101" s="101">
        <f t="shared" si="6"/>
        <v>332.03299999999996</v>
      </c>
      <c r="T101" s="98">
        <f t="shared" si="6"/>
        <v>17941</v>
      </c>
      <c r="U101" s="102">
        <f>+Tabla1[[#This Row],[MARCAJES POSITIVOS]]/Tabla1[[#This Row],[EQUIPAJES MARCADOS  ]]</f>
        <v>0.91451619051249311</v>
      </c>
      <c r="V101" s="97">
        <f>+SUM(V2:V98)</f>
        <v>209876</v>
      </c>
      <c r="W101" s="97">
        <f t="shared" si="6"/>
        <v>146093.12789999999</v>
      </c>
      <c r="X101" s="35"/>
      <c r="Y101" s="35"/>
      <c r="Z101" s="35"/>
      <c r="AA101" s="103"/>
      <c r="AB101" s="104"/>
      <c r="AC101" s="105"/>
      <c r="AD101" s="29"/>
      <c r="AE101" s="29"/>
    </row>
    <row r="102" spans="1:31" ht="18" x14ac:dyDescent="0.25">
      <c r="E102" s="59"/>
      <c r="F102" s="33"/>
      <c r="G102" s="33"/>
      <c r="H102" s="34"/>
      <c r="I102" s="33"/>
      <c r="J102" s="33"/>
      <c r="K102" s="33"/>
      <c r="L102" s="45"/>
      <c r="M102" s="65"/>
      <c r="N102" s="65"/>
      <c r="O102" s="65"/>
      <c r="P102" s="106"/>
      <c r="Q102" s="107">
        <f>+Q101/W101</f>
        <v>0.5812591627042577</v>
      </c>
      <c r="R102" s="107">
        <f>+R101/W101</f>
        <v>0.41646808836653004</v>
      </c>
      <c r="S102" s="107">
        <f>+S101/W101</f>
        <v>2.2727489292122959E-3</v>
      </c>
      <c r="T102" s="106"/>
      <c r="U102" s="108">
        <v>0.91217345985972076</v>
      </c>
      <c r="V102" s="106">
        <v>92102</v>
      </c>
      <c r="W102" s="109">
        <v>63641.7935</v>
      </c>
      <c r="X102" s="35"/>
      <c r="Y102" s="35"/>
      <c r="Z102" s="35"/>
      <c r="AA102" s="103"/>
      <c r="AB102" s="104"/>
      <c r="AC102" s="105"/>
      <c r="AD102" s="29"/>
      <c r="AE102" s="29"/>
    </row>
    <row r="103" spans="1:31" ht="18" x14ac:dyDescent="0.25">
      <c r="A103" s="88"/>
      <c r="B103" s="34"/>
      <c r="C103" s="89"/>
      <c r="D103" s="34"/>
      <c r="E103" s="59"/>
      <c r="F103" s="33"/>
      <c r="G103" s="33"/>
      <c r="H103" s="34"/>
      <c r="I103" s="33"/>
      <c r="J103" s="33"/>
      <c r="K103" s="33"/>
      <c r="L103" s="45"/>
      <c r="M103" s="65"/>
      <c r="N103" s="65"/>
      <c r="O103" s="65"/>
      <c r="P103" s="97"/>
      <c r="Q103" s="111"/>
      <c r="R103" s="112"/>
      <c r="S103" s="113"/>
      <c r="T103" s="110"/>
      <c r="U103" s="114"/>
      <c r="V103" s="97"/>
      <c r="W103" s="110"/>
      <c r="X103" s="35"/>
      <c r="Y103" s="35"/>
      <c r="Z103" s="35"/>
      <c r="AA103" s="103"/>
      <c r="AB103" s="104"/>
      <c r="AC103" s="105"/>
      <c r="AD103" s="29"/>
      <c r="AE103" s="29"/>
    </row>
    <row r="104" spans="1:31" ht="18" x14ac:dyDescent="0.25">
      <c r="E104" s="59"/>
      <c r="F104" s="33"/>
      <c r="G104" s="33"/>
      <c r="H104" s="34"/>
      <c r="I104" s="33"/>
      <c r="J104" s="33"/>
      <c r="K104" s="33"/>
      <c r="L104" s="45"/>
      <c r="M104" s="65"/>
      <c r="N104" s="65"/>
      <c r="O104" s="65"/>
      <c r="P104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4" s="115"/>
      <c r="R104" s="115"/>
      <c r="S104" s="115"/>
      <c r="T104" s="115"/>
      <c r="U104" s="35"/>
      <c r="V104" s="116"/>
      <c r="W104" s="117"/>
      <c r="X104" s="35"/>
      <c r="Y104" s="35"/>
      <c r="Z104" s="35"/>
      <c r="AA104" s="103"/>
      <c r="AB104" s="104"/>
      <c r="AC104" s="105"/>
      <c r="AD104" s="29"/>
      <c r="AE104" s="29"/>
    </row>
    <row r="105" spans="1:31" ht="18" x14ac:dyDescent="0.25">
      <c r="E105" s="59"/>
      <c r="F105" s="33"/>
      <c r="G105" s="33"/>
      <c r="H105" s="34"/>
      <c r="I105" s="33"/>
      <c r="J105" s="33"/>
      <c r="K105" s="33"/>
      <c r="L105" s="45"/>
      <c r="M105" s="65"/>
      <c r="N105" s="65"/>
      <c r="O105" s="65"/>
      <c r="P105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5" s="115"/>
      <c r="R105" s="115"/>
      <c r="S105" s="115"/>
      <c r="T105" s="115"/>
      <c r="U105" s="35"/>
      <c r="V105" s="116"/>
      <c r="W105" s="117"/>
      <c r="X105" s="35"/>
      <c r="Y105" s="35"/>
      <c r="Z105" s="35"/>
      <c r="AA105" s="103"/>
      <c r="AB105" s="104"/>
      <c r="AC105" s="105"/>
      <c r="AD105" s="29"/>
      <c r="AE105" s="29"/>
    </row>
    <row r="106" spans="1:31" ht="18" x14ac:dyDescent="0.25">
      <c r="E106" s="59"/>
      <c r="F106" s="33"/>
      <c r="G106" s="33"/>
      <c r="H106" s="34"/>
      <c r="I106" s="33"/>
      <c r="J106" s="33"/>
      <c r="K106" s="33"/>
      <c r="L106" s="45"/>
      <c r="M106" s="65"/>
      <c r="N106" s="65"/>
      <c r="O106" s="65"/>
      <c r="P106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6" s="115"/>
      <c r="R106" s="115"/>
      <c r="S106" s="115"/>
      <c r="T106" s="115"/>
      <c r="U106" s="35"/>
      <c r="V106" s="116"/>
      <c r="W106" s="117"/>
      <c r="X106" s="35"/>
      <c r="Y106" s="35"/>
      <c r="Z106" s="35"/>
      <c r="AA106" s="103"/>
      <c r="AB106" s="104"/>
      <c r="AC106" s="105"/>
      <c r="AD106" s="29"/>
      <c r="AE106" s="29"/>
    </row>
    <row r="107" spans="1:31" ht="18" x14ac:dyDescent="0.25">
      <c r="E107" s="59"/>
      <c r="F107" s="33"/>
      <c r="G107" s="33"/>
      <c r="H107" s="34"/>
      <c r="I107" s="33"/>
      <c r="J107" s="33"/>
      <c r="K107" s="33"/>
      <c r="L107" s="45"/>
      <c r="M107" s="65"/>
      <c r="N107" s="65"/>
      <c r="O107" s="65"/>
      <c r="P107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7" s="115"/>
      <c r="R107" s="115"/>
      <c r="S107" s="115"/>
      <c r="T107" s="115"/>
      <c r="U107" s="35"/>
      <c r="V107" s="116"/>
      <c r="W107" s="117"/>
      <c r="X107" s="35"/>
      <c r="Y107" s="35"/>
      <c r="Z107" s="35"/>
      <c r="AA107" s="103"/>
      <c r="AB107" s="104"/>
      <c r="AC107" s="105"/>
      <c r="AD107" s="29"/>
      <c r="AE107" s="29"/>
    </row>
    <row r="108" spans="1:31" thickBot="1" x14ac:dyDescent="0.3">
      <c r="E108" s="59"/>
      <c r="F108" s="33"/>
      <c r="G108" s="33"/>
      <c r="H108" s="34"/>
      <c r="I108" s="33"/>
      <c r="J108" s="33"/>
      <c r="K108" s="33"/>
      <c r="L108" s="45"/>
      <c r="M108" s="65"/>
      <c r="N108" s="65"/>
      <c r="O108" s="65"/>
      <c r="P108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8" s="4"/>
      <c r="R108" s="4"/>
      <c r="S108" s="4"/>
      <c r="T108" s="115"/>
      <c r="U108" s="35"/>
      <c r="V108" s="116"/>
      <c r="W108" s="117"/>
      <c r="X108" s="35"/>
      <c r="Y108" s="35"/>
      <c r="Z108" s="35"/>
      <c r="AA108" s="103"/>
      <c r="AB108" s="104"/>
      <c r="AC108" s="105"/>
      <c r="AD108" s="29"/>
      <c r="AE108" s="29"/>
    </row>
    <row r="109" spans="1:31" thickBot="1" x14ac:dyDescent="0.3">
      <c r="E109" s="59"/>
      <c r="F109" s="33"/>
      <c r="G109" s="33"/>
      <c r="H109" s="34"/>
      <c r="I109" s="33"/>
      <c r="J109" s="33"/>
      <c r="K109" s="33"/>
      <c r="L109" s="45"/>
      <c r="M109" s="65"/>
      <c r="N109" s="65"/>
      <c r="O109" s="65"/>
      <c r="P109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9" s="118"/>
      <c r="R109" s="118"/>
      <c r="S109" s="118"/>
      <c r="T109" s="115"/>
      <c r="U109" s="35"/>
      <c r="V109" s="116"/>
      <c r="W109" s="117"/>
      <c r="X109" s="35"/>
      <c r="Y109" s="35"/>
      <c r="Z109" s="35"/>
      <c r="AA109" s="103"/>
      <c r="AB109" s="104"/>
      <c r="AC109" s="105"/>
      <c r="AD109" s="29"/>
      <c r="AE109" s="29"/>
    </row>
    <row r="110" spans="1:31" ht="18" x14ac:dyDescent="0.25">
      <c r="E110" s="59"/>
      <c r="F110" s="33"/>
      <c r="G110" s="33"/>
      <c r="H110" s="34"/>
      <c r="I110" s="33"/>
      <c r="J110" s="33"/>
      <c r="K110" s="33"/>
      <c r="L110" s="45"/>
      <c r="M110" s="65"/>
      <c r="N110" s="65"/>
      <c r="O110" s="65"/>
      <c r="P110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0" s="115"/>
      <c r="R110" s="115"/>
      <c r="S110" s="115"/>
      <c r="T110" s="115"/>
      <c r="U110" s="35"/>
      <c r="V110" s="116"/>
      <c r="W110" s="117"/>
      <c r="X110" s="35"/>
      <c r="Y110" s="35"/>
      <c r="Z110" s="35"/>
      <c r="AA110" s="103"/>
      <c r="AB110" s="104"/>
      <c r="AC110" s="105"/>
      <c r="AD110" s="29"/>
      <c r="AE110" s="29"/>
    </row>
    <row r="111" spans="1:31" ht="18" x14ac:dyDescent="0.25">
      <c r="E111" s="59"/>
      <c r="F111" s="33"/>
      <c r="G111" s="33"/>
      <c r="H111" s="34"/>
      <c r="I111" s="33"/>
      <c r="J111" s="33"/>
      <c r="K111" s="33"/>
      <c r="L111" s="45"/>
      <c r="M111" s="65"/>
      <c r="N111" s="65"/>
      <c r="O111" s="65"/>
      <c r="P111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1" s="115"/>
      <c r="R111" s="115"/>
      <c r="S111" s="115"/>
      <c r="T111" s="115"/>
      <c r="U111" s="35"/>
      <c r="V111" s="116"/>
      <c r="W111" s="117"/>
      <c r="X111" s="35"/>
      <c r="Y111" s="35"/>
      <c r="Z111" s="35"/>
      <c r="AA111" s="103"/>
      <c r="AB111" s="104"/>
      <c r="AC111" s="105"/>
      <c r="AD111" s="29"/>
      <c r="AE111" s="29"/>
    </row>
    <row r="112" spans="1:31" ht="18" x14ac:dyDescent="0.25">
      <c r="E112" s="59"/>
      <c r="F112" s="33"/>
      <c r="G112" s="33"/>
      <c r="H112" s="34"/>
      <c r="I112" s="33"/>
      <c r="J112" s="33"/>
      <c r="K112" s="33"/>
      <c r="L112" s="45"/>
      <c r="M112" s="65"/>
      <c r="N112" s="65"/>
      <c r="O112" s="65"/>
      <c r="P112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2" s="115"/>
      <c r="R112" s="115"/>
      <c r="S112" s="115"/>
      <c r="T112" s="115"/>
      <c r="U112" s="35"/>
      <c r="V112" s="116"/>
      <c r="W112" s="117"/>
      <c r="X112" s="35"/>
      <c r="Y112" s="35"/>
      <c r="Z112" s="35"/>
      <c r="AA112" s="103"/>
      <c r="AB112" s="104"/>
      <c r="AC112" s="105"/>
      <c r="AD112" s="29"/>
      <c r="AE112" s="29"/>
    </row>
    <row r="113" spans="5:31" ht="18" x14ac:dyDescent="0.25">
      <c r="E113" s="59"/>
      <c r="F113" s="33"/>
      <c r="G113" s="33"/>
      <c r="H113" s="34"/>
      <c r="I113" s="33"/>
      <c r="J113" s="33"/>
      <c r="K113" s="33"/>
      <c r="L113" s="45"/>
      <c r="M113" s="65"/>
      <c r="N113" s="65"/>
      <c r="O113" s="65"/>
      <c r="P113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3" s="115"/>
      <c r="R113" s="115"/>
      <c r="S113" s="115"/>
      <c r="T113" s="115"/>
      <c r="U113" s="35"/>
      <c r="V113" s="116"/>
      <c r="W113" s="117"/>
      <c r="X113" s="35"/>
      <c r="Y113" s="35"/>
      <c r="Z113" s="35"/>
      <c r="AA113" s="103"/>
      <c r="AB113" s="104"/>
      <c r="AC113" s="105"/>
      <c r="AD113" s="29"/>
      <c r="AE113" s="29"/>
    </row>
    <row r="114" spans="5:31" ht="18" x14ac:dyDescent="0.25">
      <c r="E114" s="59"/>
      <c r="F114" s="33"/>
      <c r="G114" s="33"/>
      <c r="H114" s="34"/>
      <c r="I114" s="33"/>
      <c r="J114" s="33"/>
      <c r="K114" s="33"/>
      <c r="L114" s="45"/>
      <c r="M114" s="65"/>
      <c r="N114" s="65"/>
      <c r="O114" s="65"/>
      <c r="P114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4" s="115"/>
      <c r="R114" s="115"/>
      <c r="S114" s="115"/>
      <c r="T114" s="115"/>
      <c r="U114" s="35"/>
      <c r="V114" s="116"/>
      <c r="W114" s="117"/>
      <c r="X114" s="35"/>
      <c r="Y114" s="35"/>
      <c r="Z114" s="35"/>
      <c r="AA114" s="103"/>
      <c r="AB114" s="104"/>
      <c r="AC114" s="105"/>
      <c r="AD114" s="29"/>
      <c r="AE114" s="29"/>
    </row>
    <row r="115" spans="5:31" ht="18" x14ac:dyDescent="0.25">
      <c r="E115" s="59"/>
      <c r="F115" s="33"/>
      <c r="G115" s="33"/>
      <c r="H115" s="34"/>
      <c r="I115" s="33"/>
      <c r="J115" s="33"/>
      <c r="K115" s="33"/>
      <c r="L115" s="45"/>
      <c r="M115" s="65"/>
      <c r="N115" s="65"/>
      <c r="O115" s="65"/>
      <c r="P115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5" s="115"/>
      <c r="R115" s="115"/>
      <c r="S115" s="115"/>
      <c r="T115" s="115"/>
      <c r="U115" s="35"/>
      <c r="V115" s="116"/>
      <c r="W115" s="117"/>
      <c r="X115" s="35"/>
      <c r="Y115" s="35"/>
      <c r="Z115" s="35"/>
      <c r="AA115" s="103"/>
      <c r="AB115" s="104"/>
      <c r="AC115" s="105"/>
      <c r="AD115" s="29"/>
      <c r="AE115" s="29"/>
    </row>
    <row r="116" spans="5:31" ht="18" x14ac:dyDescent="0.25">
      <c r="E116" s="59"/>
      <c r="F116" s="33"/>
      <c r="G116" s="33"/>
      <c r="H116" s="34"/>
      <c r="I116" s="33"/>
      <c r="J116" s="33"/>
      <c r="K116" s="33"/>
      <c r="L116" s="45"/>
      <c r="M116" s="65"/>
      <c r="N116" s="65"/>
      <c r="O116" s="65"/>
      <c r="P116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6" s="115"/>
      <c r="R116" s="115"/>
      <c r="S116" s="115"/>
      <c r="T116" s="115"/>
      <c r="U116" s="35"/>
      <c r="V116" s="116"/>
      <c r="W116" s="117"/>
      <c r="X116" s="35"/>
      <c r="Y116" s="35"/>
      <c r="Z116" s="35"/>
      <c r="AA116" s="103"/>
      <c r="AB116" s="104"/>
      <c r="AC116" s="105"/>
      <c r="AD116" s="29"/>
      <c r="AE116" s="29"/>
    </row>
    <row r="117" spans="5:31" ht="18" x14ac:dyDescent="0.25">
      <c r="E117" s="59"/>
      <c r="F117" s="33"/>
      <c r="G117" s="33"/>
      <c r="H117" s="34"/>
      <c r="I117" s="33"/>
      <c r="J117" s="33"/>
      <c r="K117" s="33"/>
      <c r="L117" s="45"/>
      <c r="M117" s="65"/>
      <c r="N117" s="65"/>
      <c r="O117" s="65"/>
      <c r="P117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7" s="115"/>
      <c r="R117" s="115"/>
      <c r="S117" s="115"/>
      <c r="T117" s="115"/>
      <c r="U117" s="35"/>
      <c r="V117" s="116"/>
      <c r="W117" s="117"/>
      <c r="X117" s="35"/>
      <c r="Y117" s="35"/>
      <c r="Z117" s="35"/>
      <c r="AA117" s="103"/>
      <c r="AB117" s="104"/>
      <c r="AC117" s="105"/>
      <c r="AD117" s="29"/>
      <c r="AE117" s="29"/>
    </row>
    <row r="118" spans="5:31" ht="18" x14ac:dyDescent="0.25">
      <c r="E118" s="59"/>
      <c r="F118" s="33"/>
      <c r="G118" s="33"/>
      <c r="H118" s="34"/>
      <c r="I118" s="33"/>
      <c r="J118" s="33"/>
      <c r="K118" s="33"/>
      <c r="L118" s="45"/>
      <c r="M118" s="65"/>
      <c r="N118" s="65"/>
      <c r="O118" s="65"/>
      <c r="P118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8" s="115"/>
      <c r="R118" s="115"/>
      <c r="S118" s="115"/>
      <c r="T118" s="115"/>
      <c r="U118" s="35"/>
      <c r="V118" s="116"/>
      <c r="W118" s="117"/>
      <c r="X118" s="35"/>
      <c r="Y118" s="35"/>
      <c r="Z118" s="35"/>
      <c r="AA118" s="103"/>
      <c r="AB118" s="104"/>
      <c r="AC118" s="105"/>
      <c r="AD118" s="29"/>
      <c r="AE118" s="29"/>
    </row>
    <row r="119" spans="5:31" ht="18" x14ac:dyDescent="0.25">
      <c r="E119" s="59"/>
      <c r="F119" s="33"/>
      <c r="G119" s="33"/>
      <c r="H119" s="34"/>
      <c r="I119" s="33"/>
      <c r="J119" s="33"/>
      <c r="K119" s="33"/>
      <c r="L119" s="45"/>
      <c r="M119" s="65"/>
      <c r="N119" s="65"/>
      <c r="O119" s="65"/>
      <c r="P119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9" s="115"/>
      <c r="R119" s="115"/>
      <c r="S119" s="115"/>
      <c r="T119" s="115"/>
      <c r="U119" s="35"/>
      <c r="V119" s="116"/>
      <c r="W119" s="117"/>
      <c r="X119" s="35"/>
      <c r="Y119" s="35"/>
      <c r="Z119" s="35"/>
      <c r="AA119" s="103"/>
      <c r="AB119" s="104"/>
      <c r="AC119" s="105"/>
      <c r="AD119" s="29"/>
      <c r="AE119" s="29"/>
    </row>
    <row r="120" spans="5:31" ht="18" x14ac:dyDescent="0.25">
      <c r="E120" s="59"/>
      <c r="F120" s="33"/>
      <c r="G120" s="33"/>
      <c r="H120" s="34"/>
      <c r="I120" s="33"/>
      <c r="J120" s="33"/>
      <c r="K120" s="33"/>
      <c r="L120" s="45"/>
      <c r="M120" s="65"/>
      <c r="N120" s="65"/>
      <c r="O120" s="65"/>
      <c r="P120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0" s="115"/>
      <c r="R120" s="115"/>
      <c r="S120" s="115"/>
      <c r="T120" s="115"/>
      <c r="U120" s="35"/>
      <c r="V120" s="116"/>
      <c r="W120" s="117"/>
      <c r="X120" s="35"/>
      <c r="Y120" s="35"/>
      <c r="Z120" s="35"/>
      <c r="AA120" s="103"/>
      <c r="AB120" s="104"/>
      <c r="AC120" s="105"/>
      <c r="AD120" s="29"/>
      <c r="AE120" s="29"/>
    </row>
    <row r="121" spans="5:31" ht="18" x14ac:dyDescent="0.25">
      <c r="E121" s="59"/>
      <c r="F121" s="33"/>
      <c r="G121" s="33"/>
      <c r="H121" s="34"/>
      <c r="I121" s="33"/>
      <c r="J121" s="33"/>
      <c r="K121" s="33"/>
      <c r="L121" s="45"/>
      <c r="M121" s="65"/>
      <c r="N121" s="65"/>
      <c r="O121" s="65"/>
      <c r="P121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1" s="115"/>
      <c r="R121" s="115"/>
      <c r="S121" s="115"/>
      <c r="T121" s="115"/>
      <c r="U121" s="35"/>
      <c r="V121" s="116"/>
      <c r="W121" s="117"/>
      <c r="X121" s="35"/>
      <c r="Y121" s="35"/>
      <c r="Z121" s="35"/>
      <c r="AA121" s="103"/>
      <c r="AB121" s="104"/>
      <c r="AC121" s="105"/>
      <c r="AD121" s="29"/>
      <c r="AE121" s="29"/>
    </row>
    <row r="122" spans="5:31" ht="18" x14ac:dyDescent="0.25">
      <c r="E122" s="59"/>
      <c r="F122" s="33"/>
      <c r="G122" s="33"/>
      <c r="H122" s="34"/>
      <c r="I122" s="33"/>
      <c r="J122" s="33"/>
      <c r="K122" s="33"/>
      <c r="L122" s="45"/>
      <c r="M122" s="65"/>
      <c r="N122" s="65"/>
      <c r="O122" s="65"/>
      <c r="P122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2" s="115"/>
      <c r="R122" s="115"/>
      <c r="S122" s="115"/>
      <c r="T122" s="115"/>
      <c r="U122" s="35"/>
      <c r="V122" s="116"/>
      <c r="W122" s="117"/>
      <c r="X122" s="35"/>
      <c r="Y122" s="35"/>
      <c r="Z122" s="35"/>
      <c r="AA122" s="103"/>
      <c r="AB122" s="104"/>
      <c r="AC122" s="105"/>
      <c r="AD122" s="29"/>
      <c r="AE122" s="29"/>
    </row>
    <row r="123" spans="5:31" ht="18" x14ac:dyDescent="0.25">
      <c r="E123" s="59"/>
      <c r="F123" s="33"/>
      <c r="G123" s="33"/>
      <c r="H123" s="34"/>
      <c r="I123" s="33"/>
      <c r="J123" s="33"/>
      <c r="K123" s="33"/>
      <c r="L123" s="45"/>
      <c r="M123" s="65"/>
      <c r="N123" s="65"/>
      <c r="O123" s="65"/>
      <c r="P123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3" s="115"/>
      <c r="R123" s="115"/>
      <c r="S123" s="115"/>
      <c r="T123" s="115"/>
      <c r="U123" s="35"/>
      <c r="V123" s="116"/>
      <c r="W123" s="117"/>
      <c r="X123" s="35"/>
      <c r="Y123" s="35"/>
      <c r="Z123" s="35"/>
      <c r="AA123" s="103"/>
      <c r="AB123" s="104"/>
      <c r="AC123" s="105"/>
      <c r="AD123" s="29"/>
      <c r="AE123" s="29"/>
    </row>
    <row r="124" spans="5:31" ht="18" x14ac:dyDescent="0.25">
      <c r="E124" s="59"/>
      <c r="F124" s="33"/>
      <c r="G124" s="33"/>
      <c r="H124" s="34"/>
      <c r="I124" s="33"/>
      <c r="J124" s="33"/>
      <c r="K124" s="33"/>
      <c r="L124" s="45"/>
      <c r="M124" s="65"/>
      <c r="N124" s="65"/>
      <c r="O124" s="65"/>
      <c r="P124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4" s="115"/>
      <c r="R124" s="115"/>
      <c r="S124" s="115"/>
      <c r="T124" s="115"/>
      <c r="U124" s="35"/>
      <c r="V124" s="116"/>
      <c r="W124" s="117"/>
      <c r="X124" s="35"/>
      <c r="Y124" s="35"/>
      <c r="Z124" s="35"/>
      <c r="AA124" s="103"/>
      <c r="AB124" s="104"/>
      <c r="AC124" s="105"/>
      <c r="AD124" s="29"/>
      <c r="AE124" s="29"/>
    </row>
    <row r="125" spans="5:31" ht="18" x14ac:dyDescent="0.25">
      <c r="E125" s="59"/>
      <c r="F125" s="33"/>
      <c r="G125" s="33"/>
      <c r="H125" s="34"/>
      <c r="I125" s="33"/>
      <c r="J125" s="33"/>
      <c r="K125" s="33"/>
      <c r="L125" s="45"/>
      <c r="M125" s="65"/>
      <c r="N125" s="65"/>
      <c r="O125" s="65"/>
      <c r="P125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5" s="115"/>
      <c r="R125" s="115"/>
      <c r="S125" s="115"/>
      <c r="T125" s="115"/>
      <c r="U125" s="35"/>
      <c r="V125" s="116"/>
      <c r="W125" s="117"/>
      <c r="X125" s="35"/>
      <c r="Y125" s="35"/>
      <c r="Z125" s="35"/>
      <c r="AA125" s="103"/>
      <c r="AB125" s="104"/>
      <c r="AC125" s="105"/>
      <c r="AD125" s="29"/>
      <c r="AE125" s="29"/>
    </row>
    <row r="126" spans="5:31" ht="18" x14ac:dyDescent="0.25">
      <c r="E126" s="59"/>
      <c r="F126" s="33"/>
      <c r="G126" s="33"/>
      <c r="H126" s="34"/>
      <c r="I126" s="33"/>
      <c r="J126" s="33"/>
      <c r="K126" s="33"/>
      <c r="L126" s="45"/>
      <c r="M126" s="65"/>
      <c r="N126" s="65"/>
      <c r="O126" s="65"/>
      <c r="P126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6" s="115"/>
      <c r="R126" s="115"/>
      <c r="S126" s="115"/>
      <c r="T126" s="115"/>
      <c r="U126" s="35"/>
      <c r="V126" s="116"/>
      <c r="W126" s="117"/>
      <c r="X126" s="35"/>
      <c r="Y126" s="35"/>
      <c r="Z126" s="35"/>
      <c r="AA126" s="103"/>
      <c r="AB126" s="104"/>
      <c r="AC126" s="105"/>
      <c r="AD126" s="29"/>
      <c r="AE126" s="29"/>
    </row>
    <row r="127" spans="5:31" ht="18" x14ac:dyDescent="0.25">
      <c r="E127" s="59"/>
      <c r="F127" s="33"/>
      <c r="G127" s="33"/>
      <c r="H127" s="34"/>
      <c r="I127" s="33"/>
      <c r="J127" s="33"/>
      <c r="K127" s="33"/>
      <c r="L127" s="45"/>
      <c r="M127" s="65"/>
      <c r="N127" s="65"/>
      <c r="O127" s="65"/>
      <c r="P127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7" s="115"/>
      <c r="R127" s="115"/>
      <c r="S127" s="115"/>
      <c r="T127" s="115"/>
      <c r="U127" s="35"/>
      <c r="V127" s="116"/>
      <c r="W127" s="117"/>
      <c r="X127" s="35"/>
      <c r="Y127" s="35"/>
      <c r="Z127" s="35"/>
      <c r="AA127" s="103"/>
      <c r="AB127" s="104"/>
      <c r="AC127" s="105"/>
      <c r="AD127" s="29"/>
      <c r="AE127" s="29"/>
    </row>
    <row r="128" spans="5:31" ht="18" x14ac:dyDescent="0.25">
      <c r="E128" s="59"/>
      <c r="F128" s="33"/>
      <c r="G128" s="33"/>
      <c r="H128" s="34"/>
      <c r="I128" s="33"/>
      <c r="J128" s="33"/>
      <c r="K128" s="33"/>
      <c r="L128" s="45"/>
      <c r="M128" s="65"/>
      <c r="N128" s="65"/>
      <c r="O128" s="65"/>
      <c r="P128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8" s="115"/>
      <c r="R128" s="115"/>
      <c r="S128" s="115"/>
      <c r="T128" s="115"/>
      <c r="U128" s="35"/>
      <c r="V128" s="116"/>
      <c r="W128" s="117"/>
      <c r="X128" s="35"/>
      <c r="Y128" s="35"/>
      <c r="Z128" s="35"/>
      <c r="AA128" s="103"/>
      <c r="AB128" s="104"/>
      <c r="AC128" s="105"/>
      <c r="AD128" s="29"/>
      <c r="AE128" s="29"/>
    </row>
    <row r="129" spans="5:31" ht="18" x14ac:dyDescent="0.25">
      <c r="E129" s="59"/>
      <c r="F129" s="33"/>
      <c r="G129" s="33"/>
      <c r="H129" s="34"/>
      <c r="I129" s="33"/>
      <c r="J129" s="33"/>
      <c r="K129" s="33"/>
      <c r="L129" s="45"/>
      <c r="M129" s="65"/>
      <c r="N129" s="65"/>
      <c r="O129" s="65"/>
      <c r="P129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9" s="115"/>
      <c r="R129" s="115"/>
      <c r="S129" s="115"/>
      <c r="T129" s="115"/>
      <c r="U129" s="35"/>
      <c r="V129" s="116"/>
      <c r="W129" s="117"/>
      <c r="X129" s="35"/>
      <c r="Y129" s="35"/>
      <c r="Z129" s="35"/>
      <c r="AA129" s="103"/>
      <c r="AB129" s="104"/>
      <c r="AC129" s="105"/>
      <c r="AD129" s="29"/>
      <c r="AE129" s="29"/>
    </row>
    <row r="130" spans="5:31" ht="18" x14ac:dyDescent="0.25">
      <c r="E130" s="59"/>
      <c r="F130" s="33"/>
      <c r="G130" s="33"/>
      <c r="H130" s="34"/>
      <c r="I130" s="33"/>
      <c r="J130" s="33"/>
      <c r="K130" s="33"/>
      <c r="L130" s="45"/>
      <c r="M130" s="65"/>
      <c r="N130" s="65"/>
      <c r="O130" s="65"/>
      <c r="P130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0" s="115"/>
      <c r="R130" s="115"/>
      <c r="S130" s="115"/>
      <c r="T130" s="115"/>
      <c r="U130" s="35"/>
      <c r="V130" s="116"/>
      <c r="W130" s="117"/>
      <c r="X130" s="35"/>
      <c r="Y130" s="35"/>
      <c r="Z130" s="35"/>
      <c r="AA130" s="103"/>
      <c r="AB130" s="104"/>
      <c r="AC130" s="105"/>
      <c r="AD130" s="29"/>
      <c r="AE130" s="29"/>
    </row>
    <row r="131" spans="5:31" ht="18" x14ac:dyDescent="0.25">
      <c r="E131" s="59"/>
      <c r="F131" s="33"/>
      <c r="G131" s="33"/>
      <c r="H131" s="34"/>
      <c r="I131" s="33"/>
      <c r="J131" s="33"/>
      <c r="K131" s="33"/>
      <c r="L131" s="45"/>
      <c r="M131" s="65"/>
      <c r="N131" s="65"/>
      <c r="O131" s="65"/>
      <c r="P131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1" s="115"/>
      <c r="R131" s="115"/>
      <c r="S131" s="115"/>
      <c r="T131" s="115"/>
      <c r="U131" s="35"/>
      <c r="V131" s="116"/>
      <c r="W131" s="117"/>
      <c r="X131" s="35"/>
      <c r="Y131" s="35"/>
      <c r="Z131" s="35"/>
      <c r="AA131" s="103"/>
      <c r="AB131" s="104"/>
      <c r="AC131" s="105"/>
      <c r="AD131" s="29"/>
      <c r="AE131" s="29"/>
    </row>
    <row r="132" spans="5:31" ht="18" x14ac:dyDescent="0.25">
      <c r="E132" s="59"/>
      <c r="F132" s="33"/>
      <c r="G132" s="33"/>
      <c r="H132" s="34"/>
      <c r="I132" s="33"/>
      <c r="J132" s="33"/>
      <c r="K132" s="33"/>
      <c r="L132" s="45"/>
      <c r="M132" s="65"/>
      <c r="N132" s="65"/>
      <c r="O132" s="65"/>
      <c r="P132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2" s="115"/>
      <c r="R132" s="115"/>
      <c r="S132" s="115"/>
      <c r="T132" s="115"/>
      <c r="U132" s="35"/>
      <c r="V132" s="116"/>
      <c r="W132" s="117"/>
      <c r="X132" s="35"/>
      <c r="Y132" s="35"/>
      <c r="Z132" s="35"/>
      <c r="AA132" s="103"/>
      <c r="AB132" s="104"/>
      <c r="AC132" s="105"/>
      <c r="AD132" s="29"/>
      <c r="AE132" s="29"/>
    </row>
    <row r="133" spans="5:31" ht="18" x14ac:dyDescent="0.25">
      <c r="E133" s="59"/>
      <c r="F133" s="33"/>
      <c r="G133" s="33"/>
      <c r="H133" s="34"/>
      <c r="I133" s="33"/>
      <c r="J133" s="33"/>
      <c r="K133" s="33"/>
      <c r="L133" s="45"/>
      <c r="M133" s="65"/>
      <c r="N133" s="65"/>
      <c r="O133" s="65"/>
      <c r="P133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3" s="115"/>
      <c r="R133" s="115"/>
      <c r="S133" s="115"/>
      <c r="T133" s="115"/>
      <c r="U133" s="35"/>
      <c r="V133" s="116"/>
      <c r="W133" s="117"/>
      <c r="X133" s="35"/>
      <c r="Y133" s="35"/>
      <c r="Z133" s="35"/>
      <c r="AA133" s="103"/>
      <c r="AB133" s="104"/>
      <c r="AC133" s="105"/>
      <c r="AD133" s="29"/>
      <c r="AE133" s="29"/>
    </row>
    <row r="134" spans="5:31" ht="18" x14ac:dyDescent="0.25">
      <c r="E134" s="59"/>
      <c r="F134" s="33"/>
      <c r="G134" s="33"/>
      <c r="H134" s="34"/>
      <c r="I134" s="33"/>
      <c r="J134" s="33"/>
      <c r="K134" s="33"/>
      <c r="L134" s="45"/>
      <c r="M134" s="65"/>
      <c r="N134" s="65"/>
      <c r="O134" s="65"/>
      <c r="P134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4" s="115"/>
      <c r="R134" s="115"/>
      <c r="S134" s="115"/>
      <c r="T134" s="115"/>
      <c r="U134" s="35"/>
      <c r="V134" s="116"/>
      <c r="W134" s="117"/>
      <c r="X134" s="35"/>
      <c r="Y134" s="35"/>
      <c r="Z134" s="35"/>
      <c r="AA134" s="103"/>
      <c r="AB134" s="104"/>
      <c r="AC134" s="105"/>
      <c r="AD134" s="29"/>
      <c r="AE134" s="29"/>
    </row>
    <row r="135" spans="5:31" ht="18" x14ac:dyDescent="0.25">
      <c r="E135" s="59"/>
      <c r="F135" s="33"/>
      <c r="G135" s="33"/>
      <c r="H135" s="34"/>
      <c r="I135" s="33"/>
      <c r="J135" s="33"/>
      <c r="K135" s="33"/>
      <c r="L135" s="45"/>
      <c r="M135" s="65"/>
      <c r="N135" s="65"/>
      <c r="O135" s="65"/>
      <c r="P135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5" s="115"/>
      <c r="R135" s="115"/>
      <c r="S135" s="115"/>
      <c r="T135" s="115"/>
      <c r="U135" s="35"/>
      <c r="V135" s="116"/>
      <c r="W135" s="117"/>
      <c r="X135" s="35"/>
      <c r="Y135" s="35"/>
      <c r="Z135" s="35"/>
      <c r="AA135" s="103"/>
      <c r="AB135" s="104"/>
      <c r="AC135" s="105"/>
      <c r="AD135" s="29"/>
      <c r="AE135" s="29"/>
    </row>
    <row r="136" spans="5:31" ht="18" x14ac:dyDescent="0.25">
      <c r="E136" s="59"/>
      <c r="F136" s="33"/>
      <c r="G136" s="33"/>
      <c r="H136" s="34"/>
      <c r="I136" s="33"/>
      <c r="J136" s="33"/>
      <c r="K136" s="33"/>
      <c r="L136" s="45"/>
      <c r="M136" s="65"/>
      <c r="N136" s="65"/>
      <c r="O136" s="65"/>
      <c r="P136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6" s="115"/>
      <c r="R136" s="115"/>
      <c r="S136" s="115"/>
      <c r="T136" s="115"/>
      <c r="U136" s="35"/>
      <c r="V136" s="116"/>
      <c r="W136" s="117"/>
      <c r="X136" s="35"/>
      <c r="Y136" s="35"/>
      <c r="Z136" s="35"/>
      <c r="AA136" s="103"/>
      <c r="AB136" s="104"/>
      <c r="AC136" s="105"/>
      <c r="AD136" s="29"/>
      <c r="AE136" s="29"/>
    </row>
    <row r="137" spans="5:31" ht="18" x14ac:dyDescent="0.25">
      <c r="E137" s="59"/>
      <c r="F137" s="33"/>
      <c r="G137" s="33"/>
      <c r="H137" s="34"/>
      <c r="I137" s="33"/>
      <c r="J137" s="33"/>
      <c r="K137" s="33"/>
      <c r="L137" s="45"/>
      <c r="M137" s="65"/>
      <c r="N137" s="65"/>
      <c r="O137" s="65"/>
      <c r="P137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7" s="115"/>
      <c r="R137" s="115"/>
      <c r="S137" s="115"/>
      <c r="T137" s="115"/>
      <c r="U137" s="35"/>
      <c r="V137" s="116"/>
      <c r="W137" s="117"/>
      <c r="X137" s="35"/>
      <c r="Y137" s="35"/>
      <c r="Z137" s="35"/>
      <c r="AA137" s="103"/>
      <c r="AB137" s="104"/>
      <c r="AC137" s="105"/>
      <c r="AD137" s="29"/>
      <c r="AE137" s="29"/>
    </row>
    <row r="138" spans="5:31" ht="18" x14ac:dyDescent="0.25">
      <c r="E138" s="59"/>
      <c r="F138" s="33"/>
      <c r="G138" s="33"/>
      <c r="H138" s="34"/>
      <c r="I138" s="33"/>
      <c r="J138" s="33"/>
      <c r="K138" s="33"/>
      <c r="L138" s="45"/>
      <c r="M138" s="65"/>
      <c r="N138" s="65"/>
      <c r="O138" s="65"/>
      <c r="P138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8" s="115"/>
      <c r="R138" s="115"/>
      <c r="S138" s="115"/>
      <c r="T138" s="115"/>
      <c r="U138" s="35"/>
      <c r="V138" s="116"/>
      <c r="W138" s="117"/>
      <c r="X138" s="35"/>
      <c r="Y138" s="35"/>
      <c r="Z138" s="35"/>
      <c r="AA138" s="103"/>
      <c r="AB138" s="104"/>
      <c r="AC138" s="105"/>
      <c r="AD138" s="29"/>
      <c r="AE138" s="29"/>
    </row>
    <row r="139" spans="5:31" ht="18" x14ac:dyDescent="0.25">
      <c r="E139" s="59"/>
      <c r="F139" s="33"/>
      <c r="G139" s="33"/>
      <c r="H139" s="34"/>
      <c r="I139" s="33"/>
      <c r="J139" s="33"/>
      <c r="K139" s="33"/>
      <c r="L139" s="45"/>
      <c r="M139" s="65"/>
      <c r="N139" s="65"/>
      <c r="O139" s="65"/>
      <c r="P139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9" s="115"/>
      <c r="R139" s="115"/>
      <c r="S139" s="115"/>
      <c r="T139" s="115"/>
      <c r="U139" s="35"/>
      <c r="V139" s="116"/>
      <c r="W139" s="117"/>
      <c r="X139" s="35"/>
      <c r="Y139" s="35"/>
      <c r="Z139" s="35"/>
      <c r="AA139" s="103"/>
      <c r="AB139" s="104"/>
      <c r="AC139" s="105"/>
      <c r="AD139" s="29"/>
      <c r="AE139" s="29"/>
    </row>
    <row r="140" spans="5:31" ht="18" x14ac:dyDescent="0.25">
      <c r="E140" s="59"/>
      <c r="F140" s="33"/>
      <c r="G140" s="33"/>
      <c r="H140" s="34"/>
      <c r="I140" s="33"/>
      <c r="J140" s="33"/>
      <c r="K140" s="33"/>
      <c r="L140" s="45"/>
      <c r="M140" s="65"/>
      <c r="N140" s="65"/>
      <c r="O140" s="65"/>
      <c r="P140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40" s="115"/>
      <c r="R140" s="115"/>
      <c r="S140" s="115"/>
      <c r="T140" s="115"/>
      <c r="U140" s="35"/>
      <c r="V140" s="116"/>
      <c r="W140" s="117"/>
      <c r="X140" s="35"/>
      <c r="Y140" s="35"/>
      <c r="Z140" s="35"/>
      <c r="AA140" s="103"/>
      <c r="AB140" s="104"/>
      <c r="AC140" s="105"/>
      <c r="AD140" s="29"/>
      <c r="AE140" s="29"/>
    </row>
    <row r="141" spans="5:31" ht="18" x14ac:dyDescent="0.25">
      <c r="E141" s="59"/>
      <c r="F141" s="33"/>
      <c r="G141" s="33"/>
      <c r="H141" s="34"/>
      <c r="I141" s="33"/>
      <c r="J141" s="33"/>
      <c r="K141" s="33"/>
      <c r="L141" s="45"/>
      <c r="M141" s="65"/>
      <c r="N141" s="65"/>
      <c r="O141" s="65"/>
      <c r="P141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41" s="115"/>
      <c r="R141" s="115"/>
      <c r="S141" s="115"/>
      <c r="T141" s="115"/>
      <c r="U141" s="35"/>
      <c r="V141" s="116"/>
      <c r="W141" s="117"/>
      <c r="X141" s="35"/>
      <c r="Y141" s="35"/>
      <c r="Z141" s="35"/>
      <c r="AA141" s="103"/>
      <c r="AB141" s="104"/>
      <c r="AC141" s="105"/>
      <c r="AD141" s="29"/>
      <c r="AE141" s="29"/>
    </row>
    <row r="142" spans="5:31" ht="18" x14ac:dyDescent="0.25">
      <c r="E142" s="59"/>
      <c r="F142" s="33"/>
      <c r="G142" s="33"/>
      <c r="H142" s="34"/>
      <c r="I142" s="33"/>
      <c r="J142" s="33"/>
      <c r="K142" s="33"/>
      <c r="L142" s="45"/>
      <c r="M142" s="65"/>
      <c r="N142" s="65"/>
      <c r="O142" s="65"/>
      <c r="P142" s="110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42" s="115"/>
      <c r="R142" s="115"/>
      <c r="S142" s="115"/>
      <c r="T142" s="115"/>
      <c r="U142" s="35"/>
      <c r="V142" s="116"/>
      <c r="W142" s="117"/>
      <c r="X142" s="35"/>
      <c r="Y142" s="35"/>
      <c r="Z142" s="35"/>
      <c r="AA142" s="103"/>
      <c r="AB142" s="104"/>
      <c r="AC142" s="105"/>
      <c r="AD142" s="29"/>
      <c r="AE142" s="29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96</vt:i4>
      </vt:variant>
    </vt:vector>
  </HeadingPairs>
  <TitlesOfParts>
    <vt:vector size="97" baseType="lpstr">
      <vt:lpstr>BASE</vt:lpstr>
      <vt:lpstr>BASE!DicinueveS</vt:lpstr>
      <vt:lpstr>DiecinueveS</vt:lpstr>
      <vt:lpstr>Ekxes</vt:lpstr>
      <vt:lpstr>Enoc</vt:lpstr>
      <vt:lpstr>Enya</vt:lpstr>
      <vt:lpstr>Exces</vt:lpstr>
      <vt:lpstr>Falco</vt:lpstr>
      <vt:lpstr>Gela</vt:lpstr>
      <vt:lpstr>Halú</vt:lpstr>
      <vt:lpstr>Handy</vt:lpstr>
      <vt:lpstr>Helen</vt:lpstr>
      <vt:lpstr>Iby</vt:lpstr>
      <vt:lpstr>Ikka</vt:lpstr>
      <vt:lpstr>Iky</vt:lpstr>
      <vt:lpstr>Ilan</vt:lpstr>
      <vt:lpstr>Inka</vt:lpstr>
      <vt:lpstr>Iroko</vt:lpstr>
      <vt:lpstr>Ixe</vt:lpstr>
      <vt:lpstr>Ixtle</vt:lpstr>
      <vt:lpstr>Jacko</vt:lpstr>
      <vt:lpstr>Jackson</vt:lpstr>
      <vt:lpstr>Jako</vt:lpstr>
      <vt:lpstr>Janis</vt:lpstr>
      <vt:lpstr>Jannis</vt:lpstr>
      <vt:lpstr>Jason</vt:lpstr>
      <vt:lpstr>Jasper</vt:lpstr>
      <vt:lpstr>Jessie</vt:lpstr>
      <vt:lpstr>Jimador</vt:lpstr>
      <vt:lpstr>Joy</vt:lpstr>
      <vt:lpstr>Juma</vt:lpstr>
      <vt:lpstr>Kala</vt:lpstr>
      <vt:lpstr>Kaly</vt:lpstr>
      <vt:lpstr>Kimberly</vt:lpstr>
      <vt:lpstr>Kora</vt:lpstr>
      <vt:lpstr>Krebs</vt:lpstr>
      <vt:lpstr>Kroqueta</vt:lpstr>
      <vt:lpstr>Lady</vt:lpstr>
      <vt:lpstr>Larry</vt:lpstr>
      <vt:lpstr>Laska</vt:lpstr>
      <vt:lpstr>Láska</vt:lpstr>
      <vt:lpstr>Leica</vt:lpstr>
      <vt:lpstr>Leono</vt:lpstr>
      <vt:lpstr>Linda</vt:lpstr>
      <vt:lpstr>Luthor</vt:lpstr>
      <vt:lpstr>Mamut</vt:lpstr>
      <vt:lpstr>Marley</vt:lpstr>
      <vt:lpstr>Masaru</vt:lpstr>
      <vt:lpstr>Miztli</vt:lpstr>
      <vt:lpstr>Moka</vt:lpstr>
      <vt:lpstr>Ohana</vt:lpstr>
      <vt:lpstr>Onix</vt:lpstr>
      <vt:lpstr>Onza</vt:lpstr>
      <vt:lpstr>Orca</vt:lpstr>
      <vt:lpstr>Orion</vt:lpstr>
      <vt:lpstr>Pachi</vt:lpstr>
      <vt:lpstr>Parda</vt:lpstr>
      <vt:lpstr>Petit</vt:lpstr>
      <vt:lpstr>Pixie</vt:lpstr>
      <vt:lpstr>Pocker</vt:lpstr>
      <vt:lpstr>Polka</vt:lpstr>
      <vt:lpstr>Qenny</vt:lpstr>
      <vt:lpstr>Qocum</vt:lpstr>
      <vt:lpstr>Qooby</vt:lpstr>
      <vt:lpstr>Qori</vt:lpstr>
      <vt:lpstr>Quency</vt:lpstr>
      <vt:lpstr>Quenny</vt:lpstr>
      <vt:lpstr>Quiwa</vt:lpstr>
      <vt:lpstr>Raily</vt:lpstr>
      <vt:lpstr>Raven</vt:lpstr>
      <vt:lpstr>Rayli</vt:lpstr>
      <vt:lpstr>Rosetta</vt:lpstr>
      <vt:lpstr>Rosseta</vt:lpstr>
      <vt:lpstr>Rumba</vt:lpstr>
      <vt:lpstr>Rusa</vt:lpstr>
      <vt:lpstr>Sabu</vt:lpstr>
      <vt:lpstr>Sabú</vt:lpstr>
      <vt:lpstr>Samo</vt:lpstr>
      <vt:lpstr>Sena</vt:lpstr>
      <vt:lpstr>Shark</vt:lpstr>
      <vt:lpstr>Shiro</vt:lpstr>
      <vt:lpstr>Shoei</vt:lpstr>
      <vt:lpstr>Sica</vt:lpstr>
      <vt:lpstr>Tammy</vt:lpstr>
      <vt:lpstr>Tayson</vt:lpstr>
      <vt:lpstr>Tica</vt:lpstr>
      <vt:lpstr>Tika</vt:lpstr>
      <vt:lpstr>Titan</vt:lpstr>
      <vt:lpstr>Tlaloc</vt:lpstr>
      <vt:lpstr>Tuza</vt:lpstr>
      <vt:lpstr>Tyson</vt:lpstr>
      <vt:lpstr>Unkas</vt:lpstr>
      <vt:lpstr>Uzy</vt:lpstr>
      <vt:lpstr>Val</vt:lpstr>
      <vt:lpstr>Valquiria</vt:lpstr>
      <vt:lpstr>Vera</vt:lpstr>
      <vt:lpstr>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2023-02-24T02:00:39Z</dcterms:created>
  <dcterms:modified xsi:type="dcterms:W3CDTF">2023-02-24T14:47:30Z</dcterms:modified>
</cp:coreProperties>
</file>