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artha.sanchez\Desktop\"/>
    </mc:Choice>
  </mc:AlternateContent>
  <xr:revisionPtr revIDLastSave="0" documentId="8_{D92E1532-A06A-4853-AE8C-7F79C5009345}" xr6:coauthVersionLast="47" xr6:coauthVersionMax="47" xr10:uidLastSave="{00000000-0000-0000-0000-000000000000}"/>
  <bookViews>
    <workbookView xWindow="-120" yWindow="-120" windowWidth="29040" windowHeight="15840" xr2:uid="{00000000-000D-0000-FFFF-FFFF00000000}"/>
  </bookViews>
  <sheets>
    <sheet name="CONSUMO ABRIL 22" sheetId="5" r:id="rId1"/>
  </sheets>
  <definedNames>
    <definedName name="_xlnm._FilterDatabase" localSheetId="0" hidden="1">'CONSUMO ABRIL 22'!$A$2:$F$604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0" i="5" l="1"/>
  <c r="F123" i="5" l="1"/>
  <c r="F563" i="5"/>
  <c r="F534" i="5"/>
  <c r="F480" i="5"/>
  <c r="F427" i="5"/>
  <c r="F426" i="5"/>
  <c r="F419" i="5"/>
  <c r="F393" i="5"/>
  <c r="F392" i="5"/>
  <c r="F356" i="5" l="1"/>
  <c r="F355" i="5"/>
  <c r="F353" i="5"/>
  <c r="F272" i="5" l="1"/>
  <c r="F185" i="5" l="1"/>
  <c r="F165" i="5"/>
  <c r="F154" i="5"/>
  <c r="F144" i="5" l="1"/>
  <c r="F103" i="5"/>
  <c r="F289" i="5" l="1"/>
  <c r="F286" i="5"/>
  <c r="F203" i="5"/>
  <c r="F202" i="5"/>
  <c r="F188" i="5"/>
  <c r="F28" i="5"/>
  <c r="F90" i="5"/>
  <c r="F105" i="5"/>
  <c r="F160" i="5"/>
  <c r="F169" i="5"/>
  <c r="F206" i="5"/>
  <c r="F235" i="5"/>
  <c r="F364" i="5"/>
  <c r="F387" i="5"/>
  <c r="F389" i="5"/>
  <c r="F388" i="5"/>
  <c r="F584" i="5"/>
  <c r="F572" i="5"/>
  <c r="F587" i="5"/>
  <c r="F17" i="5"/>
  <c r="F210" i="5" l="1"/>
  <c r="F73" i="5" l="1"/>
  <c r="F603" i="5" l="1"/>
  <c r="F602" i="5"/>
  <c r="F601" i="5"/>
  <c r="F600" i="5"/>
  <c r="F599" i="5"/>
  <c r="F598" i="5"/>
  <c r="F597" i="5"/>
  <c r="F596" i="5"/>
  <c r="F595" i="5"/>
  <c r="F594" i="5"/>
  <c r="F593" i="5"/>
  <c r="F592" i="5"/>
  <c r="F591" i="5"/>
  <c r="F590" i="5"/>
  <c r="F589" i="5"/>
  <c r="F588" i="5"/>
  <c r="F586" i="5"/>
  <c r="F585" i="5"/>
  <c r="F583" i="5"/>
  <c r="F582" i="5"/>
  <c r="F581" i="5"/>
  <c r="F580" i="5"/>
  <c r="F579" i="5"/>
  <c r="F578" i="5"/>
  <c r="F577" i="5"/>
  <c r="F576" i="5"/>
  <c r="F575" i="5"/>
  <c r="F574" i="5"/>
  <c r="F573" i="5"/>
  <c r="F571" i="5"/>
  <c r="F570" i="5"/>
  <c r="F569" i="5"/>
  <c r="F568" i="5"/>
  <c r="F567" i="5"/>
  <c r="F566" i="5"/>
  <c r="F565" i="5"/>
  <c r="F564"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79" i="5"/>
  <c r="F478" i="5"/>
  <c r="F477" i="5"/>
  <c r="F476" i="5"/>
  <c r="F475" i="5"/>
  <c r="F474" i="5"/>
  <c r="F473" i="5"/>
  <c r="F472" i="5"/>
  <c r="F471" i="5"/>
  <c r="F470" i="5"/>
  <c r="F469" i="5"/>
  <c r="F468" i="5"/>
  <c r="F467" i="5"/>
  <c r="F466" i="5"/>
  <c r="F465"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5" i="5"/>
  <c r="F424" i="5"/>
  <c r="F423" i="5"/>
  <c r="F422" i="5"/>
  <c r="F421" i="5"/>
  <c r="F420"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1" i="5"/>
  <c r="F390" i="5"/>
  <c r="F386" i="5"/>
  <c r="F385" i="5"/>
  <c r="F384" i="5"/>
  <c r="F383" i="5"/>
  <c r="F382" i="5"/>
  <c r="F381" i="5"/>
  <c r="F379" i="5"/>
  <c r="F378" i="5"/>
  <c r="F377" i="5"/>
  <c r="F376" i="5"/>
  <c r="F375" i="5"/>
  <c r="F374" i="5"/>
  <c r="F373" i="5"/>
  <c r="F372" i="5"/>
  <c r="F371" i="5"/>
  <c r="F370" i="5"/>
  <c r="F369" i="5"/>
  <c r="F368" i="5"/>
  <c r="F367" i="5"/>
  <c r="F366" i="5"/>
  <c r="F365" i="5"/>
  <c r="F363" i="5"/>
  <c r="F362" i="5"/>
  <c r="F361" i="5"/>
  <c r="F360" i="5"/>
  <c r="F359" i="5"/>
  <c r="F358" i="5"/>
  <c r="F357" i="5"/>
  <c r="F354"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8" i="5"/>
  <c r="F287" i="5"/>
  <c r="F285" i="5"/>
  <c r="F284" i="5"/>
  <c r="F283" i="5"/>
  <c r="F282" i="5"/>
  <c r="F281" i="5"/>
  <c r="F280" i="5"/>
  <c r="F279" i="5"/>
  <c r="F278" i="5"/>
  <c r="F277" i="5"/>
  <c r="F276" i="5"/>
  <c r="F275" i="5"/>
  <c r="F274" i="5"/>
  <c r="F273"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4" i="5"/>
  <c r="F233" i="5"/>
  <c r="F232" i="5"/>
  <c r="F231" i="5"/>
  <c r="F230" i="5"/>
  <c r="F229" i="5"/>
  <c r="F228" i="5"/>
  <c r="F227" i="5"/>
  <c r="F226" i="5"/>
  <c r="F225" i="5"/>
  <c r="F224" i="5"/>
  <c r="F223" i="5"/>
  <c r="F222" i="5"/>
  <c r="F221" i="5"/>
  <c r="F220" i="5"/>
  <c r="F219" i="5"/>
  <c r="F218" i="5"/>
  <c r="F217" i="5"/>
  <c r="F216" i="5"/>
  <c r="F215" i="5"/>
  <c r="F214" i="5"/>
  <c r="F213" i="5"/>
  <c r="F212" i="5"/>
  <c r="F211" i="5"/>
  <c r="F209" i="5"/>
  <c r="F208" i="5"/>
  <c r="F207" i="5"/>
  <c r="F205" i="5"/>
  <c r="F204" i="5"/>
  <c r="F201" i="5"/>
  <c r="F200" i="5"/>
  <c r="F199" i="5"/>
  <c r="F198" i="5"/>
  <c r="F197" i="5"/>
  <c r="F196" i="5"/>
  <c r="F195" i="5"/>
  <c r="F194" i="5"/>
  <c r="F193" i="5"/>
  <c r="F192" i="5"/>
  <c r="F191" i="5"/>
  <c r="F190" i="5"/>
  <c r="F189" i="5"/>
  <c r="F187" i="5"/>
  <c r="F186" i="5"/>
  <c r="F184" i="5"/>
  <c r="F183" i="5"/>
  <c r="F182" i="5"/>
  <c r="F181" i="5"/>
  <c r="F180" i="5"/>
  <c r="F179" i="5"/>
  <c r="F178" i="5"/>
  <c r="F177" i="5"/>
  <c r="F176" i="5"/>
  <c r="F175" i="5"/>
  <c r="F174" i="5"/>
  <c r="F173" i="5"/>
  <c r="F172" i="5"/>
  <c r="F171" i="5"/>
  <c r="F170" i="5"/>
  <c r="F168" i="5"/>
  <c r="F167" i="5"/>
  <c r="F166" i="5"/>
  <c r="F164" i="5"/>
  <c r="F163" i="5"/>
  <c r="F162" i="5"/>
  <c r="F161" i="5"/>
  <c r="F159" i="5"/>
  <c r="F158" i="5"/>
  <c r="F157" i="5"/>
  <c r="F156" i="5"/>
  <c r="F155" i="5"/>
  <c r="F153" i="5"/>
  <c r="F152" i="5"/>
  <c r="F151" i="5"/>
  <c r="F150" i="5"/>
  <c r="F149" i="5"/>
  <c r="F148" i="5"/>
  <c r="F147" i="5"/>
  <c r="F146" i="5"/>
  <c r="F145" i="5"/>
  <c r="F143" i="5"/>
  <c r="F142" i="5"/>
  <c r="F141" i="5"/>
  <c r="F140" i="5"/>
  <c r="F139" i="5"/>
  <c r="F138" i="5"/>
  <c r="F137" i="5"/>
  <c r="F136" i="5"/>
  <c r="F135" i="5"/>
  <c r="F134" i="5"/>
  <c r="F133" i="5"/>
  <c r="F132" i="5"/>
  <c r="F131" i="5"/>
  <c r="F130" i="5"/>
  <c r="F129" i="5"/>
  <c r="F128" i="5"/>
  <c r="F127" i="5"/>
  <c r="F126" i="5"/>
  <c r="F125" i="5"/>
  <c r="F124" i="5"/>
  <c r="F122" i="5"/>
  <c r="F121" i="5"/>
  <c r="F120" i="5"/>
  <c r="F119" i="5"/>
  <c r="F118" i="5"/>
  <c r="F117" i="5"/>
  <c r="F116" i="5"/>
  <c r="F115" i="5"/>
  <c r="F114" i="5"/>
  <c r="F113" i="5"/>
  <c r="F112" i="5"/>
  <c r="F111" i="5"/>
  <c r="F110" i="5"/>
  <c r="F109" i="5"/>
  <c r="F108" i="5"/>
  <c r="F107" i="5"/>
  <c r="F106" i="5"/>
  <c r="F104" i="5"/>
  <c r="F102" i="5"/>
  <c r="F101" i="5"/>
  <c r="F100" i="5"/>
  <c r="F99" i="5"/>
  <c r="F98" i="5"/>
  <c r="F97" i="5"/>
  <c r="F96" i="5"/>
  <c r="F95" i="5"/>
  <c r="F94" i="5"/>
  <c r="F93" i="5"/>
  <c r="F92" i="5"/>
  <c r="F91" i="5"/>
  <c r="F89" i="5"/>
  <c r="F88" i="5"/>
  <c r="F87" i="5"/>
  <c r="F86" i="5"/>
  <c r="F85" i="5"/>
  <c r="F84" i="5"/>
  <c r="F83" i="5"/>
  <c r="F82" i="5"/>
  <c r="F81" i="5"/>
  <c r="F80" i="5"/>
  <c r="F79" i="5"/>
  <c r="F78" i="5"/>
  <c r="F77" i="5"/>
  <c r="F76" i="5"/>
  <c r="F75" i="5"/>
  <c r="F74"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7" i="5"/>
  <c r="F26" i="5"/>
  <c r="F25" i="5"/>
  <c r="F24" i="5"/>
  <c r="F23" i="5"/>
  <c r="F22" i="5"/>
  <c r="F21" i="5"/>
  <c r="F20" i="5"/>
  <c r="F19" i="5"/>
  <c r="F18" i="5"/>
  <c r="F16" i="5"/>
  <c r="F15" i="5"/>
  <c r="F14" i="5"/>
  <c r="F13" i="5"/>
  <c r="F12" i="5"/>
  <c r="F11" i="5"/>
  <c r="F10" i="5"/>
  <c r="F9" i="5"/>
  <c r="F8" i="5"/>
  <c r="F7" i="5"/>
  <c r="F6" i="5"/>
  <c r="F5" i="5"/>
  <c r="F4" i="5"/>
  <c r="F3" i="5"/>
  <c r="F604" i="5" l="1"/>
</calcChain>
</file>

<file path=xl/sharedStrings.xml><?xml version="1.0" encoding="utf-8"?>
<sst xmlns="http://schemas.openxmlformats.org/spreadsheetml/2006/main" count="1210" uniqueCount="1210">
  <si>
    <t>010.000.0022.00</t>
  </si>
  <si>
    <t>010.000.0101.00</t>
  </si>
  <si>
    <t>010.000.0103.00</t>
  </si>
  <si>
    <t>010.000.0104.00</t>
  </si>
  <si>
    <t>010.000.0106.00</t>
  </si>
  <si>
    <t>010.000.0108.00</t>
  </si>
  <si>
    <t>010.000.0109.00</t>
  </si>
  <si>
    <t>010.000.0204.00</t>
  </si>
  <si>
    <t>010.000.0233.00</t>
  </si>
  <si>
    <t>010.000.0234.00</t>
  </si>
  <si>
    <t>010.000.0245.00</t>
  </si>
  <si>
    <t>010.000.0246.00</t>
  </si>
  <si>
    <t>010.000.0247.00</t>
  </si>
  <si>
    <t>010.000.0247.01</t>
  </si>
  <si>
    <t>010.000.0252.00</t>
  </si>
  <si>
    <t>010.000.0254.00</t>
  </si>
  <si>
    <t>010.000.0261.00</t>
  </si>
  <si>
    <t>010.000.0262.00</t>
  </si>
  <si>
    <t>010.000.0264.00</t>
  </si>
  <si>
    <t>010.000.0265.00</t>
  </si>
  <si>
    <t>010.000.0269.00</t>
  </si>
  <si>
    <t>010.000.0270.00</t>
  </si>
  <si>
    <t>010.000.0271.00</t>
  </si>
  <si>
    <t>010.000.0291.00</t>
  </si>
  <si>
    <t>010.000.0302.00</t>
  </si>
  <si>
    <t>010.000.0402.00</t>
  </si>
  <si>
    <t>010.000.0406.00</t>
  </si>
  <si>
    <t>010.000.0426.00</t>
  </si>
  <si>
    <t>010.000.0429.00</t>
  </si>
  <si>
    <t>010.000.0431.00</t>
  </si>
  <si>
    <t>010.000.0437.00</t>
  </si>
  <si>
    <t>010.000.0439.00</t>
  </si>
  <si>
    <t>010.000.0440.00</t>
  </si>
  <si>
    <t>010.000.0442.00</t>
  </si>
  <si>
    <t>010.000.0443.00</t>
  </si>
  <si>
    <t>010.000.0446.00</t>
  </si>
  <si>
    <t>010.000.0472.00</t>
  </si>
  <si>
    <t>010.000.0473.00</t>
  </si>
  <si>
    <t>010.000.0474.00</t>
  </si>
  <si>
    <t>010.000.0476.00</t>
  </si>
  <si>
    <t>010.000.0477.00</t>
  </si>
  <si>
    <t>010.000.0502.00</t>
  </si>
  <si>
    <t>010.000.0503.00</t>
  </si>
  <si>
    <t>010.000.0504.00</t>
  </si>
  <si>
    <t>010.000.0523.00</t>
  </si>
  <si>
    <t>010.000.0524.00</t>
  </si>
  <si>
    <t>010.000.0525.00</t>
  </si>
  <si>
    <t>010.000.0530.00</t>
  </si>
  <si>
    <t>010.000.0537.00</t>
  </si>
  <si>
    <t>010.000.0539.00</t>
  </si>
  <si>
    <t>010.000.0561.00</t>
  </si>
  <si>
    <t>010.000.0569.00</t>
  </si>
  <si>
    <t>010.000.0570.00</t>
  </si>
  <si>
    <t>010.000.0572.00</t>
  </si>
  <si>
    <t>010.000.0573.00</t>
  </si>
  <si>
    <t>010.000.0574.00</t>
  </si>
  <si>
    <t>010.000.0592.00</t>
  </si>
  <si>
    <t>010.000.0593.00</t>
  </si>
  <si>
    <t>010.000.0596.00</t>
  </si>
  <si>
    <t>010.000.0598.00</t>
  </si>
  <si>
    <t>010.000.0599.00</t>
  </si>
  <si>
    <t>010.000.0611.00</t>
  </si>
  <si>
    <t>010.000.0612.00</t>
  </si>
  <si>
    <t>010.000.0612.01</t>
  </si>
  <si>
    <t>010.000.0614.00</t>
  </si>
  <si>
    <t>010.000.0615.00</t>
  </si>
  <si>
    <t>010.000.0621.00</t>
  </si>
  <si>
    <t>010.000.0622.00</t>
  </si>
  <si>
    <t>010.000.0623.00</t>
  </si>
  <si>
    <t>010.000.0624.01</t>
  </si>
  <si>
    <t>010.000.0625.00</t>
  </si>
  <si>
    <t>010.000.0626.01</t>
  </si>
  <si>
    <t>010.000.0641.00</t>
  </si>
  <si>
    <t>010.000.0655.00</t>
  </si>
  <si>
    <t>010.000.0801.00</t>
  </si>
  <si>
    <t>010.000.0804.00</t>
  </si>
  <si>
    <t>010.000.0813.00</t>
  </si>
  <si>
    <t>010.000.0891.00</t>
  </si>
  <si>
    <t>010.000.0904.00</t>
  </si>
  <si>
    <t>010.000.1006.00</t>
  </si>
  <si>
    <t>010.000.1007.00</t>
  </si>
  <si>
    <t>010.000.1022.00</t>
  </si>
  <si>
    <t>010.000.1042.00</t>
  </si>
  <si>
    <t>010.000.1050.01</t>
  </si>
  <si>
    <t>010.000.1051.01</t>
  </si>
  <si>
    <t>010.000.1095.00</t>
  </si>
  <si>
    <t>010.000.1097.00</t>
  </si>
  <si>
    <t>010.000.1100.00</t>
  </si>
  <si>
    <t>010.000.1206.00</t>
  </si>
  <si>
    <t>010.000.1207.00</t>
  </si>
  <si>
    <t>010.000.1223.00</t>
  </si>
  <si>
    <t>010.000.1224.00</t>
  </si>
  <si>
    <t>010.000.1241.00</t>
  </si>
  <si>
    <t>010.000.1242.00</t>
  </si>
  <si>
    <t>010.000.1244.00</t>
  </si>
  <si>
    <t>010.000.1270.00</t>
  </si>
  <si>
    <t>010.000.1271.00</t>
  </si>
  <si>
    <t>010.000.1272.00</t>
  </si>
  <si>
    <t>010.000.1308.01</t>
  </si>
  <si>
    <t>010.000.1311.00</t>
  </si>
  <si>
    <t>010.000.1501.00</t>
  </si>
  <si>
    <t>010.000.1561.00</t>
  </si>
  <si>
    <t>010.000.1701.00</t>
  </si>
  <si>
    <t>010.000.1703.00</t>
  </si>
  <si>
    <t>010.000.1705.00</t>
  </si>
  <si>
    <t>010.000.1706.00</t>
  </si>
  <si>
    <t>010.000.1707.00</t>
  </si>
  <si>
    <t>010.000.1708.00</t>
  </si>
  <si>
    <t>010.000.1732.01</t>
  </si>
  <si>
    <t>010.000.1752.00</t>
  </si>
  <si>
    <t>010.000.1753.00</t>
  </si>
  <si>
    <t>010.000.1753.01</t>
  </si>
  <si>
    <t>010.000.1756.00</t>
  </si>
  <si>
    <t>010.000.1760.00</t>
  </si>
  <si>
    <t>010.000.1761.01</t>
  </si>
  <si>
    <t>010.000.1765.00</t>
  </si>
  <si>
    <t>010.000.1766.00</t>
  </si>
  <si>
    <t>010.000.1767.00</t>
  </si>
  <si>
    <t>010.000.1768.00</t>
  </si>
  <si>
    <t>010.000.1770.00</t>
  </si>
  <si>
    <t>010.000.1773.00</t>
  </si>
  <si>
    <t>010.000.1774.00</t>
  </si>
  <si>
    <t>010.000.1775.00</t>
  </si>
  <si>
    <t>010.000.1776.00</t>
  </si>
  <si>
    <t>010.000.1903.00</t>
  </si>
  <si>
    <t>010.000.1903.01</t>
  </si>
  <si>
    <t>010.000.1911.00</t>
  </si>
  <si>
    <t>010.000.1924.00</t>
  </si>
  <si>
    <t>010.000.1926.00</t>
  </si>
  <si>
    <t>010.000.1930.00</t>
  </si>
  <si>
    <t>010.000.1931.00</t>
  </si>
  <si>
    <t>010.000.1933.00</t>
  </si>
  <si>
    <t>010.000.1935.00</t>
  </si>
  <si>
    <t>010.000.1937.00</t>
  </si>
  <si>
    <t>010.000.1939.00</t>
  </si>
  <si>
    <t>010.000.1940.00</t>
  </si>
  <si>
    <t>010.000.1954.00</t>
  </si>
  <si>
    <t>010.000.1956.00</t>
  </si>
  <si>
    <t>010.000.1956.01</t>
  </si>
  <si>
    <t>010.000.1969.00</t>
  </si>
  <si>
    <t>010.000.1971.00</t>
  </si>
  <si>
    <t>010.000.1973.00</t>
  </si>
  <si>
    <t>010.000.1976.00</t>
  </si>
  <si>
    <t>010.000.2016.00</t>
  </si>
  <si>
    <t>010.000.2018.00</t>
  </si>
  <si>
    <t>010.000.2040.00</t>
  </si>
  <si>
    <t>010.000.2111.01</t>
  </si>
  <si>
    <t>010.000.2112.00</t>
  </si>
  <si>
    <t>010.000.2114.00</t>
  </si>
  <si>
    <t>010.000.2119.00</t>
  </si>
  <si>
    <t>010.000.2123.00</t>
  </si>
  <si>
    <t>010.000.2126.00</t>
  </si>
  <si>
    <t>010.000.2127.00</t>
  </si>
  <si>
    <t>010.000.2128.01</t>
  </si>
  <si>
    <t>010.000.2129.00</t>
  </si>
  <si>
    <t>010.000.2132.00</t>
  </si>
  <si>
    <t>010.000.2135.00</t>
  </si>
  <si>
    <t>010.000.2139.01</t>
  </si>
  <si>
    <t>010.000.2144.00</t>
  </si>
  <si>
    <t>010.000.2146.00</t>
  </si>
  <si>
    <t>010.000.2154.00</t>
  </si>
  <si>
    <t>010.000.2155.00</t>
  </si>
  <si>
    <t>010.000.2174.00</t>
  </si>
  <si>
    <t>010.000.2176.00</t>
  </si>
  <si>
    <t>010.000.2187.00</t>
  </si>
  <si>
    <t>010.000.2188.00</t>
  </si>
  <si>
    <t>010.000.2191.00</t>
  </si>
  <si>
    <t>010.000.2192.00</t>
  </si>
  <si>
    <t>010.000.2194.00</t>
  </si>
  <si>
    <t>010.000.2195.00</t>
  </si>
  <si>
    <t>010.000.2204.00</t>
  </si>
  <si>
    <t>010.000.2247.00</t>
  </si>
  <si>
    <t>010.000.2301.00</t>
  </si>
  <si>
    <t>010.000.2302.00</t>
  </si>
  <si>
    <t>010.000.2304.00</t>
  </si>
  <si>
    <t>010.000.2304.01</t>
  </si>
  <si>
    <t>010.000.2306.00</t>
  </si>
  <si>
    <t>010.000.2307.00</t>
  </si>
  <si>
    <t>010.000.2308.00</t>
  </si>
  <si>
    <t>010.000.2331.00</t>
  </si>
  <si>
    <t>010.000.2403.00</t>
  </si>
  <si>
    <t>010.000.2431.00</t>
  </si>
  <si>
    <t>010.000.2433.00</t>
  </si>
  <si>
    <t>010.000.2462.00</t>
  </si>
  <si>
    <t>010.000.2463.00</t>
  </si>
  <si>
    <t>010.000.2471.00</t>
  </si>
  <si>
    <t>010.000.2501.00</t>
  </si>
  <si>
    <t>010.000.2504.00</t>
  </si>
  <si>
    <t>010.000.2512.01</t>
  </si>
  <si>
    <t>010.000.2520.00</t>
  </si>
  <si>
    <t>010.000.2530.00</t>
  </si>
  <si>
    <t>010.000.2540.01</t>
  </si>
  <si>
    <t>010.000.2542.00</t>
  </si>
  <si>
    <t>010.000.2545.00</t>
  </si>
  <si>
    <t>010.000.2611.00</t>
  </si>
  <si>
    <t>010.000.2617.00</t>
  </si>
  <si>
    <t>010.000.2618.00</t>
  </si>
  <si>
    <t>010.000.2620.00</t>
  </si>
  <si>
    <t>010.000.2622.00</t>
  </si>
  <si>
    <t>010.000.2624.00</t>
  </si>
  <si>
    <t>010.000.2630.00</t>
  </si>
  <si>
    <t>010.000.2641.01</t>
  </si>
  <si>
    <t>010.000.2642.00</t>
  </si>
  <si>
    <t>010.000.2643.00</t>
  </si>
  <si>
    <t>010.000.2662.00</t>
  </si>
  <si>
    <t>010.000.2707.00</t>
  </si>
  <si>
    <t>010.000.2714.00</t>
  </si>
  <si>
    <t>010.000.2733.00</t>
  </si>
  <si>
    <t>010.000.2736.00</t>
  </si>
  <si>
    <t>010.000.2737.00</t>
  </si>
  <si>
    <t>010.000.2740.00</t>
  </si>
  <si>
    <t>010.000.2742.00</t>
  </si>
  <si>
    <t>010.000.2742.02</t>
  </si>
  <si>
    <t>010.000.2745.01</t>
  </si>
  <si>
    <t>010.000.2814.00</t>
  </si>
  <si>
    <t>010.000.2821.00</t>
  </si>
  <si>
    <t>010.000.2822.00</t>
  </si>
  <si>
    <t>010.000.2823.00</t>
  </si>
  <si>
    <t>010.000.2830.00</t>
  </si>
  <si>
    <t>010.000.2841.00</t>
  </si>
  <si>
    <t>010.000.2851.00</t>
  </si>
  <si>
    <t>010.000.2893.00</t>
  </si>
  <si>
    <t>010.000.3003.00</t>
  </si>
  <si>
    <t>010.000.3012.00</t>
  </si>
  <si>
    <t>010.000.3022.00</t>
  </si>
  <si>
    <t>010.000.3046.00</t>
  </si>
  <si>
    <t>010.000.3047.00</t>
  </si>
  <si>
    <t>010.000.3049.00</t>
  </si>
  <si>
    <t>010.000.3112.00</t>
  </si>
  <si>
    <t>010.000.3143.00</t>
  </si>
  <si>
    <t>010.000.3407.00</t>
  </si>
  <si>
    <t>010.000.3409.00</t>
  </si>
  <si>
    <t>010.000.3412.00</t>
  </si>
  <si>
    <t>010.000.3413.00</t>
  </si>
  <si>
    <t>010.000.3415.00</t>
  </si>
  <si>
    <t>010.000.3417.00</t>
  </si>
  <si>
    <t>010.000.3422.00</t>
  </si>
  <si>
    <t>010.000.3433.00</t>
  </si>
  <si>
    <t>010.000.3451.00</t>
  </si>
  <si>
    <t>010.000.3461.00</t>
  </si>
  <si>
    <t>010.000.3507.00</t>
  </si>
  <si>
    <t>010.000.3601.00</t>
  </si>
  <si>
    <t>010.000.3603.00</t>
  </si>
  <si>
    <t>010.000.3604.00</t>
  </si>
  <si>
    <t>010.000.3605.00</t>
  </si>
  <si>
    <t>010.000.3606.00</t>
  </si>
  <si>
    <t>010.000.3607.00</t>
  </si>
  <si>
    <t>010.000.3608.00</t>
  </si>
  <si>
    <t>010.000.3609.00</t>
  </si>
  <si>
    <t>010.000.3610.00</t>
  </si>
  <si>
    <t>010.000.3611.00</t>
  </si>
  <si>
    <t>010.000.3612.00</t>
  </si>
  <si>
    <t>010.000.3613.00</t>
  </si>
  <si>
    <t>010.000.3614.00</t>
  </si>
  <si>
    <t>010.000.3615.00</t>
  </si>
  <si>
    <t>010.000.3616.00</t>
  </si>
  <si>
    <t>010.000.3617.00</t>
  </si>
  <si>
    <t>010.000.3619.00</t>
  </si>
  <si>
    <t>010.000.3620.00</t>
  </si>
  <si>
    <t>010.000.3620.01</t>
  </si>
  <si>
    <t>010.000.3625.00</t>
  </si>
  <si>
    <t>010.000.3626.00</t>
  </si>
  <si>
    <t>010.000.3627.00</t>
  </si>
  <si>
    <t>010.000.3629.00</t>
  </si>
  <si>
    <t>010.000.3630.00</t>
  </si>
  <si>
    <t>010.000.3631.00</t>
  </si>
  <si>
    <t>010.000.3661.00</t>
  </si>
  <si>
    <t>010.000.3662.00</t>
  </si>
  <si>
    <t>010.000.3664.00</t>
  </si>
  <si>
    <t>010.000.3666.01</t>
  </si>
  <si>
    <t>010.000.3671.00</t>
  </si>
  <si>
    <t>010.000.3674.00</t>
  </si>
  <si>
    <t>010.000.3675.00</t>
  </si>
  <si>
    <t>010.000.3826.00</t>
  </si>
  <si>
    <t>010.000.4024.04</t>
  </si>
  <si>
    <t>010.000.4028.00</t>
  </si>
  <si>
    <t>010.000.4055.00</t>
  </si>
  <si>
    <t>010.000.4059.00</t>
  </si>
  <si>
    <t>010.000.4061.00</t>
  </si>
  <si>
    <t>010.000.4095.00</t>
  </si>
  <si>
    <t>010.000.4096.00</t>
  </si>
  <si>
    <t>010.000.4097.00</t>
  </si>
  <si>
    <t>010.000.4107.00</t>
  </si>
  <si>
    <t>010.000.4110.00</t>
  </si>
  <si>
    <t>010.000.4111.00</t>
  </si>
  <si>
    <t>010.000.4114.00</t>
  </si>
  <si>
    <t>010.000.4114.01</t>
  </si>
  <si>
    <t>010.000.4117.00</t>
  </si>
  <si>
    <t>010.000.4120.00</t>
  </si>
  <si>
    <t>010.000.4123.00</t>
  </si>
  <si>
    <t>010.000.4126.00</t>
  </si>
  <si>
    <t>010.000.4136.00</t>
  </si>
  <si>
    <t>010.000.4140.00</t>
  </si>
  <si>
    <t>010.000.4141.00</t>
  </si>
  <si>
    <t>010.000.4153.01</t>
  </si>
  <si>
    <t>010.000.4154.00</t>
  </si>
  <si>
    <t>010.000.4158.00</t>
  </si>
  <si>
    <t>010.000.4158.01</t>
  </si>
  <si>
    <t>010.000.4162.00</t>
  </si>
  <si>
    <t>010.000.4168.00</t>
  </si>
  <si>
    <t>010.000.4176.00</t>
  </si>
  <si>
    <t>010.000.4184.00</t>
  </si>
  <si>
    <t>010.000.4185.00</t>
  </si>
  <si>
    <t>010.000.4186.00</t>
  </si>
  <si>
    <t>010.000.4191.00</t>
  </si>
  <si>
    <t>010.000.4215.00</t>
  </si>
  <si>
    <t>010.000.4222.00</t>
  </si>
  <si>
    <t>010.000.4223.00</t>
  </si>
  <si>
    <t>NADROPARINA. SOLUCIÃ“N INYECTABLE. CADA JERINGA PRELLENADA CONTIENE: NADROPARINA CÃLCICA 3800UI AXA. ENVASE CON 2 JERINGAS PRELLENADAS CON 0.4ML ENVASE CON 2 JERINGAS PRELLENADAS</t>
  </si>
  <si>
    <t>010.000.4224.00</t>
  </si>
  <si>
    <t>010.000.4225.00</t>
  </si>
  <si>
    <t>010.000.4226.00</t>
  </si>
  <si>
    <t>010.000.4227.00</t>
  </si>
  <si>
    <t>010.000.4228.00</t>
  </si>
  <si>
    <t>010.000.4230.00</t>
  </si>
  <si>
    <t>010.000.4231.00</t>
  </si>
  <si>
    <t>010.000.4233.00</t>
  </si>
  <si>
    <t>010.000.4237.00</t>
  </si>
  <si>
    <t>010.000.4241.00</t>
  </si>
  <si>
    <t>010.000.4242.00</t>
  </si>
  <si>
    <t>010.000.4246.00</t>
  </si>
  <si>
    <t>010.000.4246.01</t>
  </si>
  <si>
    <t>010.000.4249.00</t>
  </si>
  <si>
    <t>010.000.4251.00</t>
  </si>
  <si>
    <t>010.000.4253.00</t>
  </si>
  <si>
    <t>010.000.4254.00</t>
  </si>
  <si>
    <t>010.000.4255.00</t>
  </si>
  <si>
    <t>010.000.4256.00</t>
  </si>
  <si>
    <t>010.000.4258.00</t>
  </si>
  <si>
    <t>010.000.4259.00</t>
  </si>
  <si>
    <t>010.000.4260.00</t>
  </si>
  <si>
    <t>010.000.4264.00</t>
  </si>
  <si>
    <t>010.000.4291.00</t>
  </si>
  <si>
    <t>010.000.4298.00</t>
  </si>
  <si>
    <t>010.000.4299.00</t>
  </si>
  <si>
    <t>010.000.4300.00</t>
  </si>
  <si>
    <t>010.000.4301.00</t>
  </si>
  <si>
    <t>010.000.4302.00</t>
  </si>
  <si>
    <t>010.000.4305.00</t>
  </si>
  <si>
    <t>010.000.4306.00</t>
  </si>
  <si>
    <t>010.000.4307.00</t>
  </si>
  <si>
    <t>010.000.4308.01</t>
  </si>
  <si>
    <t>010.000.4322.00</t>
  </si>
  <si>
    <t>010.000.4323.00</t>
  </si>
  <si>
    <t>010.000.4326.00</t>
  </si>
  <si>
    <t>010.000.4330.00</t>
  </si>
  <si>
    <t>010.000.4332.00</t>
  </si>
  <si>
    <t>010.000.4334.00</t>
  </si>
  <si>
    <t>010.000.4356.00</t>
  </si>
  <si>
    <t>010.000.4356.01</t>
  </si>
  <si>
    <t>010.000.4358.01</t>
  </si>
  <si>
    <t>010.000.4359.00</t>
  </si>
  <si>
    <t>010.000.4362.00</t>
  </si>
  <si>
    <t>010.000.4363.00</t>
  </si>
  <si>
    <t>010.000.4372.01</t>
  </si>
  <si>
    <t>010.000.4373.00</t>
  </si>
  <si>
    <t>010.000.4376.00</t>
  </si>
  <si>
    <t>010.000.4407.00</t>
  </si>
  <si>
    <t>010.000.4409.00</t>
  </si>
  <si>
    <t>010.000.4416.00</t>
  </si>
  <si>
    <t>010.000.4420.00</t>
  </si>
  <si>
    <t>010.000.4429.00</t>
  </si>
  <si>
    <t>010.000.4431.00</t>
  </si>
  <si>
    <t>010.000.4432.00</t>
  </si>
  <si>
    <t>010.000.4434.00</t>
  </si>
  <si>
    <t>010.000.4435.00</t>
  </si>
  <si>
    <t>010.000.4437.00</t>
  </si>
  <si>
    <t>010.000.4439.00</t>
  </si>
  <si>
    <t>010.000.4442.00</t>
  </si>
  <si>
    <t>010.000.4445.00</t>
  </si>
  <si>
    <t>010.000.4446.00</t>
  </si>
  <si>
    <t>010.000.4448.00</t>
  </si>
  <si>
    <t>010.000.4480.01</t>
  </si>
  <si>
    <t>010.000.4483.00</t>
  </si>
  <si>
    <t>010.000.4485.00</t>
  </si>
  <si>
    <t>010.000.4489.00</t>
  </si>
  <si>
    <t>010.000.4490.00</t>
  </si>
  <si>
    <t>010.000.4504.00</t>
  </si>
  <si>
    <t>010.000.4505.00</t>
  </si>
  <si>
    <t>010.000.4507.00</t>
  </si>
  <si>
    <t>010.000.4510.00</t>
  </si>
  <si>
    <t>010.000.4512.03</t>
  </si>
  <si>
    <t>010.000.4513.00</t>
  </si>
  <si>
    <t>010.000.4516.00</t>
  </si>
  <si>
    <t>010.000.4552.00</t>
  </si>
  <si>
    <t>010.000.4590.00</t>
  </si>
  <si>
    <t>010.000.4592.00</t>
  </si>
  <si>
    <t>010.000.5079.00</t>
  </si>
  <si>
    <t>010.000.5082.00</t>
  </si>
  <si>
    <t>010.000.5084.00</t>
  </si>
  <si>
    <t>010.000.5097.00</t>
  </si>
  <si>
    <t>010.000.5099.00</t>
  </si>
  <si>
    <t>010.000.5100.00</t>
  </si>
  <si>
    <t>010.000.5100.01</t>
  </si>
  <si>
    <t>010.000.5105.00</t>
  </si>
  <si>
    <t>010.000.5106.00</t>
  </si>
  <si>
    <t>010.000.5107.00</t>
  </si>
  <si>
    <t>010.000.5117.00</t>
  </si>
  <si>
    <t>010.000.5165.00</t>
  </si>
  <si>
    <t>010.000.5169.00</t>
  </si>
  <si>
    <t>010.000.5176.00</t>
  </si>
  <si>
    <t>010.000.5181.00</t>
  </si>
  <si>
    <t>010.000.5186.00</t>
  </si>
  <si>
    <t>010.000.5186.01</t>
  </si>
  <si>
    <t>010.000.5186.02</t>
  </si>
  <si>
    <t>010.000.5187.00</t>
  </si>
  <si>
    <t>010.000.5188.00</t>
  </si>
  <si>
    <t>010.000.5191.00</t>
  </si>
  <si>
    <t>010.000.5224.00</t>
  </si>
  <si>
    <t>010.000.5229.00</t>
  </si>
  <si>
    <t>010.000.5233.00</t>
  </si>
  <si>
    <t>010.000.5236.00</t>
  </si>
  <si>
    <t>010.000.5240.00</t>
  </si>
  <si>
    <t>010.000.5244.00</t>
  </si>
  <si>
    <t>010.000.5255.00</t>
  </si>
  <si>
    <t>010.000.5256.00</t>
  </si>
  <si>
    <t>010.000.5265.00</t>
  </si>
  <si>
    <t>010.000.5267.00</t>
  </si>
  <si>
    <t>010.000.5268.00</t>
  </si>
  <si>
    <t>010.000.5291.01</t>
  </si>
  <si>
    <t>010.000.5292.00</t>
  </si>
  <si>
    <t>010.000.5295.00</t>
  </si>
  <si>
    <t>010.000.5301.00</t>
  </si>
  <si>
    <t>010.000.5303.00</t>
  </si>
  <si>
    <t>010.000.5306.00</t>
  </si>
  <si>
    <t>010.000.5308.01</t>
  </si>
  <si>
    <t>010.000.5309.01</t>
  </si>
  <si>
    <t>010.000.5313.00</t>
  </si>
  <si>
    <t>010.000.5315.00</t>
  </si>
  <si>
    <t>010.000.5318.00</t>
  </si>
  <si>
    <t>010.000.5333.00</t>
  </si>
  <si>
    <t>010.000.5354.00</t>
  </si>
  <si>
    <t>010.000.5359.00</t>
  </si>
  <si>
    <t>010.000.5363.00</t>
  </si>
  <si>
    <t>010.000.5381.00</t>
  </si>
  <si>
    <t>010.000.5383.00</t>
  </si>
  <si>
    <t>010.000.5384.00</t>
  </si>
  <si>
    <t>010.000.5386.00</t>
  </si>
  <si>
    <t>010.000.5388.00</t>
  </si>
  <si>
    <t>010.000.5389.00</t>
  </si>
  <si>
    <t>010.000.5391.00</t>
  </si>
  <si>
    <t>010.000.5392.00</t>
  </si>
  <si>
    <t>010.000.5393.00</t>
  </si>
  <si>
    <t>010.000.5418.01</t>
  </si>
  <si>
    <t>010.000.5423.00</t>
  </si>
  <si>
    <t>010.000.5426.00</t>
  </si>
  <si>
    <t>010.000.5428.00</t>
  </si>
  <si>
    <t>010.000.5431.00</t>
  </si>
  <si>
    <t>010.000.5432.00</t>
  </si>
  <si>
    <t>010.000.5433.01</t>
  </si>
  <si>
    <t>010.000.5435.00</t>
  </si>
  <si>
    <t>010.000.5436.00</t>
  </si>
  <si>
    <t>010.000.5437.00</t>
  </si>
  <si>
    <t>010.000.5438.00</t>
  </si>
  <si>
    <t>010.000.5440.01</t>
  </si>
  <si>
    <t>010.000.5444.00</t>
  </si>
  <si>
    <t>010.000.5445.00</t>
  </si>
  <si>
    <t>010.000.5449.00</t>
  </si>
  <si>
    <t>010.000.5450.00</t>
  </si>
  <si>
    <t>010.000.5451.00</t>
  </si>
  <si>
    <t>010.000.5452.00</t>
  </si>
  <si>
    <t>010.000.5453.00</t>
  </si>
  <si>
    <t>010.000.5455.00</t>
  </si>
  <si>
    <t>010.000.5457.00</t>
  </si>
  <si>
    <t>010.000.5458.00</t>
  </si>
  <si>
    <t>010.000.5459.00</t>
  </si>
  <si>
    <t>010.000.5461.00</t>
  </si>
  <si>
    <t>010.000.5463.02</t>
  </si>
  <si>
    <t>010.000.5466.00</t>
  </si>
  <si>
    <t>010.000.5468.00</t>
  </si>
  <si>
    <t>010.000.5470.00</t>
  </si>
  <si>
    <t>010.000.5472.00</t>
  </si>
  <si>
    <t>010.000.5473.00</t>
  </si>
  <si>
    <t>010.000.5474.00</t>
  </si>
  <si>
    <t>010.000.5475.01</t>
  </si>
  <si>
    <t>010.000.5480.00</t>
  </si>
  <si>
    <t>010.000.5481.00</t>
  </si>
  <si>
    <t>010.000.5482.00</t>
  </si>
  <si>
    <t>010.000.5484.00</t>
  </si>
  <si>
    <t>010.000.5484.01</t>
  </si>
  <si>
    <t>010.000.5486.01</t>
  </si>
  <si>
    <t>010.000.5487.00</t>
  </si>
  <si>
    <t>010.000.5487.01</t>
  </si>
  <si>
    <t>010.000.5489.00</t>
  </si>
  <si>
    <t>010.000.5490.00</t>
  </si>
  <si>
    <t>010.000.5494.00</t>
  </si>
  <si>
    <t>010.000.5501.00</t>
  </si>
  <si>
    <t>010.000.5505.00</t>
  </si>
  <si>
    <t>010.000.5541.00</t>
  </si>
  <si>
    <t>010.000.5544.01</t>
  </si>
  <si>
    <t>010.000.5551.01</t>
  </si>
  <si>
    <t>010.000.5552.01</t>
  </si>
  <si>
    <t>010.000.5613.00</t>
  </si>
  <si>
    <t>010.000.5617.00</t>
  </si>
  <si>
    <t>010.000.5619.00</t>
  </si>
  <si>
    <t>010.000.5620.00</t>
  </si>
  <si>
    <t>010.000.5621.00</t>
  </si>
  <si>
    <t>010.000.5624.00</t>
  </si>
  <si>
    <t>010.000.5631.00</t>
  </si>
  <si>
    <t>010.000.5632.00</t>
  </si>
  <si>
    <t>010.000.5633.00</t>
  </si>
  <si>
    <t>010.000.5636.00</t>
  </si>
  <si>
    <t>010.000.5637.00</t>
  </si>
  <si>
    <t>010.000.5646.00</t>
  </si>
  <si>
    <t>010.000.5653.00</t>
  </si>
  <si>
    <t>010.000.5654.00</t>
  </si>
  <si>
    <t>010.000.5657.00</t>
  </si>
  <si>
    <t>010.000.5660.00</t>
  </si>
  <si>
    <t>010.000.5661.00</t>
  </si>
  <si>
    <t>010.000.5662.00</t>
  </si>
  <si>
    <t>010.000.5664.00</t>
  </si>
  <si>
    <t>010.000.5665.00</t>
  </si>
  <si>
    <t>010.000.5666.00</t>
  </si>
  <si>
    <t>010.000.5670.00</t>
  </si>
  <si>
    <t>010.000.5671.00</t>
  </si>
  <si>
    <t>010.000.5691.00</t>
  </si>
  <si>
    <t>010.000.5721.00</t>
  </si>
  <si>
    <t>010.000.5731.01</t>
  </si>
  <si>
    <t>010.000.5732.01</t>
  </si>
  <si>
    <t>010.000.5735.01</t>
  </si>
  <si>
    <t>010.000.5736.01</t>
  </si>
  <si>
    <t>010.000.5737.00</t>
  </si>
  <si>
    <t>010.000.5741.00</t>
  </si>
  <si>
    <t>010.000.5795.00</t>
  </si>
  <si>
    <t>010.000.5845.00</t>
  </si>
  <si>
    <t>010.000.5848.00</t>
  </si>
  <si>
    <t>010.000.5865.00</t>
  </si>
  <si>
    <t>010.000.5880.00</t>
  </si>
  <si>
    <t>010.000.5887.00</t>
  </si>
  <si>
    <t>010.000.5935.00</t>
  </si>
  <si>
    <t>010.000.5970.01</t>
  </si>
  <si>
    <t>010.000.5971.01</t>
  </si>
  <si>
    <t>010.000.5972.00</t>
  </si>
  <si>
    <t>010.000.6000.00</t>
  </si>
  <si>
    <t>010.000.6007.01</t>
  </si>
  <si>
    <t>010.000.6009.00</t>
  </si>
  <si>
    <t>010.000.6013.00</t>
  </si>
  <si>
    <t>010.000.6017.00</t>
  </si>
  <si>
    <t>010.000.6021.00</t>
  </si>
  <si>
    <t>010.000.6022.00</t>
  </si>
  <si>
    <t>010.000.6023.00</t>
  </si>
  <si>
    <t>010.000.6024.00</t>
  </si>
  <si>
    <t>010.000.6037.00</t>
  </si>
  <si>
    <t>010.000.6042.01</t>
  </si>
  <si>
    <t>010.000.6046.00</t>
  </si>
  <si>
    <t>010.000.6069.00</t>
  </si>
  <si>
    <t>010.000.6086.00</t>
  </si>
  <si>
    <t>010.000.6097.00</t>
  </si>
  <si>
    <t>010.000.6099.01</t>
  </si>
  <si>
    <t>010.000.6109.00</t>
  </si>
  <si>
    <t>010.000.6110.00</t>
  </si>
  <si>
    <t>010.000.6113.00</t>
  </si>
  <si>
    <t>010.000.6120.00</t>
  </si>
  <si>
    <t>010.000.6122.00</t>
  </si>
  <si>
    <t>010.000.6131.00</t>
  </si>
  <si>
    <t>010.000.6132.00</t>
  </si>
  <si>
    <t>010.000.6137.00</t>
  </si>
  <si>
    <t>010.000.6142.00</t>
  </si>
  <si>
    <t>010.000.6143.00</t>
  </si>
  <si>
    <t>010.000.6144.00</t>
  </si>
  <si>
    <t>010.000.6157.00</t>
  </si>
  <si>
    <t>010.000.6165.00</t>
  </si>
  <si>
    <t>010.000.6168.00</t>
  </si>
  <si>
    <t>010.000.6170.00</t>
  </si>
  <si>
    <t>010.000.6211.00</t>
  </si>
  <si>
    <t>010.000.6220.00</t>
  </si>
  <si>
    <t>010.000.6223.00</t>
  </si>
  <si>
    <t>010.000.6226.00</t>
  </si>
  <si>
    <t>010.000.6235.00</t>
  </si>
  <si>
    <t>010.000.6257.00</t>
  </si>
  <si>
    <t>010.000.6263.00</t>
  </si>
  <si>
    <t>010.000.6280.00</t>
  </si>
  <si>
    <t>010.000.6281.00</t>
  </si>
  <si>
    <t>010.000.6291.00</t>
  </si>
  <si>
    <t>010.000.6500.00</t>
  </si>
  <si>
    <t>010.000.6500.01</t>
  </si>
  <si>
    <t>010.000.8004.01</t>
  </si>
  <si>
    <t>010.000.8004.03</t>
  </si>
  <si>
    <t>HRAEY.MD.0003</t>
  </si>
  <si>
    <t>HRAEY.MD.0006</t>
  </si>
  <si>
    <t>HRAEY.MD.0007</t>
  </si>
  <si>
    <t>HRAEY.MD.0008</t>
  </si>
  <si>
    <t>HRAEY.MD.0010</t>
  </si>
  <si>
    <t>HRAEY.MD.0011</t>
  </si>
  <si>
    <t>HRAEY.MD.0015</t>
  </si>
  <si>
    <t>HRAEY.MD.0016</t>
  </si>
  <si>
    <t>HRAEY.MD.0017</t>
  </si>
  <si>
    <t>HRAEY.MD.0018</t>
  </si>
  <si>
    <t>HRAEY.MD.0028</t>
  </si>
  <si>
    <t>HRAEY.MD.0030</t>
  </si>
  <si>
    <t>HRAEY.MD.0032</t>
  </si>
  <si>
    <t>HRAEY.MD.0033</t>
  </si>
  <si>
    <t>CLAVE</t>
  </si>
  <si>
    <t>DESCRIPCION</t>
  </si>
  <si>
    <t xml:space="preserve"> CASEINATO DE CALCIO POLVO CADA 100 G CONTIENEN: PROTEINAS 86.0 A 90.0 G. GRASAS 0.0 A 2.0 G. MINERALES 3.8 A 6.0 G. HUMEDAD 0.0 A 6.2 G. ENVASE CON 100 G.</t>
  </si>
  <si>
    <t xml:space="preserve"> ACIDO ACETILSALICILICO TABLETA CADA TABLETA CONTIENE: ACIDO ACETILSALICILICOÂ Â Â 500 MG. ENVASE CON 20 TABLETAS.</t>
  </si>
  <si>
    <t xml:space="preserve"> ACIDO ACETILSALICILICO TABLETA SOLUBLE O EFERVESCENTE CADA TABLETA SOLUBLE O EFERVESCENTE CONTIENE: ACIDO ACETILSALICILICOÂ Â Â 300 MG. ENVASE CON 20 TABLETAS SOLUBLES O EFERVESCENTES</t>
  </si>
  <si>
    <t xml:space="preserve"> PARACETAMOL TABLETA CADA TABLETA CONTIENE:PARACETAMOL Â 500 MG. ENVASE CON 10 TABLETAS.</t>
  </si>
  <si>
    <t>PARACETAMOL SOLUCION ORAL CADA ML CONTIENE: PARACETAMOLÂ 100 MG. ENVASE CON 15 ML, GOTERO CALIBRADO A 0.5 Y 1 ML, INTEGRADO O ADJUNTO AL ENVASE QUE SIRVE DE TAPA.</t>
  </si>
  <si>
    <t xml:space="preserve"> METAMIZOL SODICO COMPRIMIDO CADA COMPRIMIDO CONTIENE:METAMIZOL SODICOÂ Â 500 MG. ENVASE CON 10 COMPRIMIDOS.</t>
  </si>
  <si>
    <t xml:space="preserve"> METAMIZOL SODICO SOLUCION INYECTABLE CADA AMPOLLETA CONTIENE:METAMIZOL SODICOÂ 1 G. ENVASE CON 3 AMPOLLETAS CON 2 ML.</t>
  </si>
  <si>
    <t xml:space="preserve"> ATROPINA SOLUCION INYECTABLE CADA AMPOLLETA CONTIENE: SULFATO DE ATROPINA 1 MG. ENVASE CON 50 AMPOLLETAS CON 1 ML.</t>
  </si>
  <si>
    <t xml:space="preserve"> SEVOFLURANO LIQUIDO O SOLUCION CADA ENVASE CONTIENE: SEVOFLURANO 250 ML. ENVASE CON 250 ML DE LIQUIDO O SOLUCION.</t>
  </si>
  <si>
    <t xml:space="preserve"> DESFLURANO LIQUIDO CADA ENVASE CONTIENE: DESFLURANO 240 ML. ENVASE CON 240 ML.</t>
  </si>
  <si>
    <t xml:space="preserve"> PROPOFOL EMULSION INYECTABLE CADA FRASCO AMPULA O JERINGA CONTIENE: PROPOFOL 500 MG. EN SOLUCION CON ACEITE DE SOYA, FOSFATIDO DE HUEVO O LECITINA DE HUEVO Y GLICEROL. ENVASE CON UN FRASCO AMPULA O JERINGA DE 50 ML.</t>
  </si>
  <si>
    <t xml:space="preserve"> PROPOFOL EMULSION INYECTABLE CADA AMPOLLETA O FRASCO AMPULA CONTIENE: PROPOFOL 200 MG. EN EMULSION CON EDETATO DISODICO (DIHIDRATADO). ENVASE CON 5 AMPOLLETAS O FRASCOS AMPULA DE 20 ML.</t>
  </si>
  <si>
    <t xml:space="preserve"> DEXMEDETOMIDINA SOLUCION INYECTABLE. CADA FRASCO AMPULA CONTIENE: CLORHIDRATO DE DEXMEDETOMIDINA 200 MCG / 2ML ENVASE CON UN FRASCO AMPULA.</t>
  </si>
  <si>
    <t xml:space="preserve"> DEXMEDETOMIDINA SOLUCION INYECTABLE CADA FRASCO AMPULA CONTIENE: CLORHIDRATO DE DEXMEDETOMIDINA 200 ÂµG.ENVASE CON 5 AMPOLLETAS</t>
  </si>
  <si>
    <t xml:space="preserve"> VECURONIO SOLUCION INYECTABLE CADA FRASCO AMPULA CON LIOFILIZADO CONTIENE: BROMURO DE VECURONIO 4 MG. ENVASE CON 50 FRASCOS AMPULA Y 50 AMPOLLETAS CON 1 ML DE DILUYENTE (4 MG/ML).</t>
  </si>
  <si>
    <t xml:space="preserve"> LIDOCAINA SOLUCION INYECTABLE AL 1% CADA FRASCO AMPULA CONTIENE: CLORHIDRATO DE LIDOCAINA 500 MG. ENVASE CON 5 FRASCOS AMPULA DE 50 ML.</t>
  </si>
  <si>
    <t xml:space="preserve"> LIDOCAINA SOLUCION INYECTABLE AL 2% CADA FRASCO AMPULA CONTIENE: CLORHIDRATO DE LIDOCAINA 1 G. ENVASE CON 5 FRASCOS AMPULA CON 50 ML.</t>
  </si>
  <si>
    <t xml:space="preserve"> LIDOCAINA SOLUCION AL 10% CADA 100 ML CONTIENE: LIDOCAINA 10.0 G. ENVASE CON 115 ML CON ATOMIZADOR MANUAL.</t>
  </si>
  <si>
    <t xml:space="preserve"> LIDOCAINA, EPINEFRINA SOLUCION INYECTABLE AL 2% CADA FRASCO AMPULA CONTIENE: CLORHIDRATO DE LIDOCAINA 1 G. EPINEFRINA (1:200000) 0.25 MG. ENVASE CON 5 FRASCOS AMPULA CON 50 ML.</t>
  </si>
  <si>
    <t xml:space="preserve"> ROPIVACAINA SOLUCION INYECTABLE CADA AMPOLLETA CONTIENE: CLORHIDRATO DE ROPIVACAINA MONOHIDRATADA EQUIVALENTE A 40 MG DE CLORHIDRATO DE ROPIVACAINA. ENVASE CON 5 AMPOLLETAS CON 20 ML.</t>
  </si>
  <si>
    <t xml:space="preserve"> ROPIVACAINA SOLUCION INYECTABLE CADA AMPOLLETA CONTIENE: CLORHIDRATO DE ROPIVACAINA MONOHIDRATADA EQUIVALENTE A 150 MG DE CLORHIDRATO DE ROPIVACAINA. ENVASE CON 5 AMPOLLETAS CON 20 ML.</t>
  </si>
  <si>
    <t xml:space="preserve"> BUPIVACAINA SOLUCION INYECTABLE CADA ML CONTIENE: CLORHIDRATO DE BUPIVACAINA 5 MG. ENVASE CON 30 ML.</t>
  </si>
  <si>
    <t xml:space="preserve"> NEOSTIGMINA SOLUCION INYECTABLE CADA AMPOLLETA CONTIENE: METILSULFATO DE NEOSTIGMINA 0.5 MG. ENVASE CON 6 AMPOLLETAS CON 1 ML.</t>
  </si>
  <si>
    <t xml:space="preserve"> NALOXONA SOLUCION INYECTABLE CADA AMPOLLETA CONTIENE: CLORHIDRATO DE NALOXONA 0.4 MG. ENVASE CON 10 AMPOLLETAS CON 1 ML.</t>
  </si>
  <si>
    <t xml:space="preserve"> DIFENHIDRAMINA SOLUCIÃ’N INYECTABLE CADA FRASCO AMPULA CONTIENE: CLORHIDRATO DE DIFENHIDRAMINA 100 MG. ENVASE CON FRASCO AMPULA DE 10 ML.</t>
  </si>
  <si>
    <t xml:space="preserve"> AMINOFILINA SOLUCION INYECTABLE CADA AMPOLLETA CONTIENE: AMINOFILINA 250 MG ENVASE CON 5 AMPOLLETAS DE 10 ML.</t>
  </si>
  <si>
    <t xml:space="preserve"> SALBUTAMOL SUSPENSION EN AEROSOL CADA INHALADOR CONTIENE: SALBUTAMOL 20 MG. O SULFATO DE SALBUTAMOL EQUIVALENTE A 20 MG DE SALBUTAMOL ENVASE CON INHALADOR CON 200 DOSIS DE 100 ÂµG.</t>
  </si>
  <si>
    <t xml:space="preserve"> SALBUTAMOL JARABE CADA 5 ML CONTIENEN: SULFATO DE SALBUTAMOL EQUIVALENTE A 2 MG DE SALBUTAMOL. ENVASE CON 60 ML.</t>
  </si>
  <si>
    <t>TEOFILINA COMPRIMIDO O TABLETA O CAPSULA DE LIBERACION PROLONGADA CADA COMPRIMIDO, TABLETA O CAPSULA CONTIENE: TEOFILINA ANHIDRA 100 MG. ENVASE CON 20 COMPRIMIDOS O TABLETAS O CAPSULAS DE LIBERACION PROLONGADA.</t>
  </si>
  <si>
    <t xml:space="preserve"> SALBUTAMOL SOLUCION PARA NEBULIZADOR CADA 100 ML CONTIENEN: SULFATO DE SALBUTAMOL 0.5 G. ENVASE CON 10 ML.</t>
  </si>
  <si>
    <t>FLUTICASONA SUSPENSION EN AEROSOL CADA DOSIS CONTIENE: PROPIONATO DE FLUTICASONA 50ÂµG. ENVASE CON UN FRASCO PRESURIZADO PARA 60 DOSIS.</t>
  </si>
  <si>
    <t xml:space="preserve"> SALMETEROL, FLUTICASONA POLVO CADA DOSIS CONTIENE: XINAFOATO DE SALMETEROL EQUIVALENTE A 50 ÂµG DE ALMETEROL. PROPIONATO DE FLUTICASONA 100 ÂµG. ENVASE CON DISPOSITIVO INHALADOR PARA 60 DOSIS.</t>
  </si>
  <si>
    <t xml:space="preserve"> SALMETEROL, FLUTICASONA SUSPENSION EN AEROSOL CADA DOSIS CONTIENE: EQUIVALENTE A 25 ÂµG DE SALMETEROL. PROPIONATO DE FLUTICASONA 50 ÂµG. ENVASE CON DISPOSITIVO INHALADOR PARA 120 DOSIS.</t>
  </si>
  <si>
    <t>Budesonida-formoterol. Polvo. Cada gramo contiene: Budesonida 180 mg. Fumarato de formoterol dihidratado 5 mg. Envase con frasco inhalador dosificador con 60 dosis con 160 Âµg/4.5 Âµg cada una.</t>
  </si>
  <si>
    <t>PREDNISONA TABLETA CADA TABLETA CONTIENE: PREDNISONA 5 MG. ENVASE CON 20 TABLETAS.</t>
  </si>
  <si>
    <t xml:space="preserve"> PREDNISONA TABLETA CADA TABLETA CONTIENE: PREDNISONA 50 MG. ENVASE CON 20 TABLETAS.</t>
  </si>
  <si>
    <t xml:space="preserve"> HIDROCORTISONA SOLUCION INYECTABLE CADA FRASCO AMPULA CONTIENE: SUCCINATO SODICO DE HIDROCORTISONA EQUIVALENTE A 100 MG DE HIDROCORTISONA. ENVASE CON 50 FRASCOS AMPULA Y 50 AMPOLLETAS CON 2 ML DE DILUYENTE.</t>
  </si>
  <si>
    <t>METILPREDNISOLONA SOLUCION INYECTABLE CADA FRASCO AMPULA CON LIOFILIZADO CONTIENE SUCCINATO SODICO DE METILPREDNISOLONA EQUIVALENTE A 500 MG DE ETILPREDNISOLONA. ENVASE CON 50 FRASCOS AMPULA Y 50 AMPOLLETAS CON 8 ML DE DILUYENTE</t>
  </si>
  <si>
    <t xml:space="preserve"> BECLOMETASONA, DIPROPIONATO DE SUSPENSION EN AEROSOL CADA INHALACION CONTIENE: DIPROPIONATO DE BECLOMETASONA 50 ÂµG. ENVASE CON DISPOSITIVO INHALADOR PARA 200 DOSIS.</t>
  </si>
  <si>
    <t>DIGOXINA TABLETA CADA TABLETA CONTIENE: DIGOXINA 0.25 MG. ENVASE CON 20 TABLETAS.</t>
  </si>
  <si>
    <t>DIGOXINA ELIXIR CADA ML CONTIENE: DIGOXINA 0.05 MG. ENVASE CONTENIENDO 60 ML CON GOTERO CALIBRADO DE 1 ML INTEGRADO O ADJUNTO AL FRASCO Y LE SIRVE DE TAPA.</t>
  </si>
  <si>
    <t xml:space="preserve"> DIGOXINA SOLUCION INYECTABLE CADA AMPOLLETA CONTIENE: DIGOXINA 0.5 MG. ENVASE CON 6 AMPOLLETAS DE 2 ML.</t>
  </si>
  <si>
    <t xml:space="preserve"> POTASIO, SALES DE TABLETA SOLUBLE O EFERVESCENTE CADA TABLETA CONTIENE: BICARBONATO DE POTASIO 766 MG. BITARTRATO DE POTASIO 460 MG. ACIDO CITRICO 155 MG. ENVASE CON 50 TABLETAS SOLUBLES.</t>
  </si>
  <si>
    <t xml:space="preserve"> CLORURO DE POTASIO SOLUCION INYECTABLE CADA AMPOLLETA CONTIENE: CLORURO DE POTASIO 1.49 G. (20 MEQ DE POTASIO, 20 MEQ DE CLORO). ENVASE CON 50 AMPOLLETAS CON 10 ML.</t>
  </si>
  <si>
    <t xml:space="preserve"> FENITOINA TABLETA O CAPSULA CADA TABLETA O CAPSULA CONTIENE: FENITOINA SODICA 100 MG ENVASE CON 50 TABLETAS O CAPSULAS.</t>
  </si>
  <si>
    <t xml:space="preserve"> PROPRANOLOL TABLETA CADA TABLETA CONTIENE: CLORHIDRATO DE PROPRANOLOL 40 MG. ENVASE CON 30 TABLETAS.</t>
  </si>
  <si>
    <t xml:space="preserve"> PROPAFENONA TABLETA CADA TABLETA CONTIENE: CLORHIDRATO DE PROPAFENONA 150 MG. ENVASE CON 20 TABLETAS.</t>
  </si>
  <si>
    <t xml:space="preserve"> PROPRANOLOL TABLETA CADA TABLETA CONTIENE: CLORHIDRATO DE PROPRANOLOL 10 MG ENVASE CON 30 TABLETAS.</t>
  </si>
  <si>
    <t>CLORTALIDONA TABLETA CADA TABLETA CONTIENE: CLORTALIDONA 50 MG. ENVASE CON 20 TABLETAS.</t>
  </si>
  <si>
    <t xml:space="preserve"> NITROPRUSIATO DE SODIO SOLUCION INYECTABLE CADA FRASCO AMPULA CON POLVO O SOLUCION CONTIENE: NITROPRUSIATO DE SODIO 50 MG. ENVASE CON UN FRASCO AMPULA CON O SIN DILUYENTE.</t>
  </si>
  <si>
    <t>HIDRALAZINA TABLETA CADA TABLETA CONTIENE: CLORHIDRATO DE HIDRALAZINA 10 MG. ENVASE CON 20 TABLETAS.</t>
  </si>
  <si>
    <t>METOPROLOL TABLETA CADA TABLETA CONTIENE: TARTRATO DE METOPROLOL 100 MG. ENVASE CON 20 TABLETAS.</t>
  </si>
  <si>
    <t xml:space="preserve"> PRAZOSINA CAPSULA O COMPRIMIDO CADA CAPSULA O COMPRIMIDO CONTIENE: CLORHIDRATO DE PRAZOSINA EQUIVALENTE A 1 MG DE PRAZOSINA. ENVASE CON 30 CAPSULAS O COMPRIMIDOS.</t>
  </si>
  <si>
    <t xml:space="preserve"> CAPTOPRIL TABLETA CADA TABLETA CONTIENE: CAPTOPRIL 25 MG. ENVASE CON 30 TABLETAS.</t>
  </si>
  <si>
    <t xml:space="preserve"> ISOSORBIDA TABLETA SUBLINGUAL CADA TABLETA CONTIENE: DINITRATO DE ISOSORBIDA 5 MG. ENVASE CON 20 TABLETAS SUBLINGUALES.</t>
  </si>
  <si>
    <t>VERAPAMILO GRAGEA O TABLETA RECUBIERTA CADA GRAGEA O TABLETA RECUBIERTA CONTIENE: CLORHIDRATO DE VERAPAMILO 80 MG. ENVASE CON 20 GRAGEAS O TABLETAS RECUBIERTAS.</t>
  </si>
  <si>
    <t>VERAPAMILO SOLUCION INYECTABLE CADA AMPOLLETA CONTIENE: CLORHIDRATO DE VERAPAMILO 5 MG. ENVASE CON 2 ML (2.5 MG/ ML).</t>
  </si>
  <si>
    <t xml:space="preserve"> NIFEDIPINO COMPRIMIDO DE LIBERACION PROLONGADA CADA COMPRIMIDO CONTIENE: NIFEDIPINO 30 MG. ENVASE CON 30 COMPRIMIDOS.</t>
  </si>
  <si>
    <t xml:space="preserve"> EPINEFRINA SOLUCION INYECTABLE CADA AMPOLLETA CONTIENE: EPINEFRINA 1 MG (1:1 000). ENVASE CON 50 AMPOLLETAS CON 1 ML.</t>
  </si>
  <si>
    <t xml:space="preserve"> NOREPINEFRINA SOLUCION INYECTABLE CADA AMPOLLETA CONTIENE: BITARTRATO DE NOREPINEFRINA EQUIVALENTE A 4 MG DE OREPINEFRINA. ENVASE CON 50 AMPOLLETAS DE 4 ML.</t>
  </si>
  <si>
    <t xml:space="preserve"> NOREPINEFRINA SOLUCION INYECTABLE CADA AMPOLLETA CONTIENE: BITARTRATO DE NOREPINEFRINA EQUIVALENTE A 4 MG DE NOREPINEFRINA. ENVASE CON 10 AMPOLLETAS DE 4 ML. ENVASE CON 10 AMPOLLETAS DE 4 ML</t>
  </si>
  <si>
    <t xml:space="preserve"> DOPAMINA, CLORHIDRATO DE SOLUCION INYECTABLE CADA AMPOLLETA CONTIENE: CLORHIDRATO DE DOPAMINA 200 MG. ENVASE CON 5 AMPOLLETAS CON 5 ML.</t>
  </si>
  <si>
    <t xml:space="preserve"> DOBUTAMINA SOLUCION INYECTABLE CADA FRASCO AMPULA O AMPOLLETA CONTIENE: CLORHIDRATO DE DOBUTAMINA EQUIVALENTE A 250 MG DE DOBUTAMINA. ENVASE CON UN FRASCO AMPULA CON 20 ML.</t>
  </si>
  <si>
    <t xml:space="preserve"> HEPARINA SOLUCION INYECTABLE CADA FRASCO AMPULA CONTIENE: HEPARINA SODICA EQUIVALENTE A 10 000 UI DE HEPARINA. ENVASE CON 50 FRASCOS AMPULA CON 10 ML (1000 UI/ML).</t>
  </si>
  <si>
    <t xml:space="preserve"> HEPARINA SOLUCION INYECTABLE CADA FRASCO AMPULA CONTIENE: HEPARINA SODICA EQUIVALENTE A 25 000 UI DE HEPARINA. ENVASE CON 50 FRASCOS AMPULA CON 5 ML (5 000 UI/ML).</t>
  </si>
  <si>
    <t xml:space="preserve"> WARFARINA TABLETA CADA TABLETA CONTIENE: WARFARINA SODICA 5 MG. ENVASE CON 25 TABLETAS.</t>
  </si>
  <si>
    <t xml:space="preserve"> ACENOCUMAROL TABLETA CADA TABLETA CONTIENE: ACENOCUMAROL 4 MG. ENVASE CON 30 TABLETAS.</t>
  </si>
  <si>
    <t xml:space="preserve"> PROTAMINA SOLUCION INYECTABLE CADA AMPOLLETA DE 5 MILILITROS CONTIENE: SULFATO DE PROTAMINA 71.5 MG. ENVASE CON AMPOLLETA CON 5 ML.</t>
  </si>
  <si>
    <t xml:space="preserve"> FITOMENADIONA SOLUCION O EMULSION INYECTABLE CADA AMPOLLETA CONTIENE: FITOMENADIONA 10 MG. ENVASE CON 5 AMPOLLETAS DE 1 ML.</t>
  </si>
  <si>
    <t xml:space="preserve"> DEXTRAN SOLUCION INYECTABLE AL 10% CADA 100 MILILITROS CONTIENEN: DEXTRAN (40 000): 10 G. GLUCOSA 5 G. ENVASE CON 500 ML.</t>
  </si>
  <si>
    <t xml:space="preserve"> BEZAFIBRATO TABLETA CADA TABLETA CONTIENE: BEZAFIBRATO 200 MG. ENVASE CON 30 TABLETAS.</t>
  </si>
  <si>
    <t>BAÃ‘O COLOIDE POLVO CADA GRAMO CONTIENE: HARINA DE SOYA 965 MG. (CONTENIDO PROTEICO 45%) POLIVIDONA 20 MG. ENVASE CON UN SOBRE INDIVIDUAL DE 90 G.</t>
  </si>
  <si>
    <t>OXIDO DE ZINC PASTA CADA 100 G CONTIENEN: OXIDO DE ZINC 25. 0 G. ENVASE CON 30 G.</t>
  </si>
  <si>
    <t xml:space="preserve"> HIDROCORTISONA CREMA CADA G CONTIENE: 17 BUTIRATO DE HIDROCORTISONA 1 MG. ENVASE CON 15 G.</t>
  </si>
  <si>
    <t xml:space="preserve"> MICONAZOL CREMA CADA GRAMO CONTIENE: NITRATO DE MICONAZOL 20 MG. ENVASE CON 20 G.</t>
  </si>
  <si>
    <t xml:space="preserve"> ACIDO RETINOICO CREMA CADA 100 GRAMOS CONTIENEN: ACIDO RETINOICO 0.05 G. ENVASE CON 20 G.</t>
  </si>
  <si>
    <t xml:space="preserve"> CALCIO COMPRIMIDO EFERVESCENTE CADA COMPRIMIDO CONTIENE: LACTATO GLUCONATO DE CALCIO 2.94 G. CARBONATO DE CALCIO 300 MG. EQUIVALENTE A 500 MG DE CALCIO IONIZABLE. ENVASE CON 12 COMPRIMIDOS.</t>
  </si>
  <si>
    <t xml:space="preserve"> LEVOTIROXINA TABLETA CADA TABLETA CONTIENE: LEVOTIROXINA SODICA EQUIVALENTE A 100 ÂµG DE LEVOTIROXINA SODICA ANHIDRA. ENVASE CON 100 TABLETAS.</t>
  </si>
  <si>
    <t xml:space="preserve"> TIAMAZOL TABLETA CADA TABLETA CONTIENE: TIAMAZOL 5 MG. ENVASE CON 20 TABLETAS.</t>
  </si>
  <si>
    <t xml:space="preserve"> GLIBENCLAMIDA TABLETA CADA TABLETA CONTIENE: GLIBENCLAMIDA 5 MG. ENVASE CON 50 TABLETAS.</t>
  </si>
  <si>
    <t xml:space="preserve"> INSULINA HUMANA SUSPENSION INYECTABLE ACCION INTERMEDIA NPH CADA ML CONTIENE: INSULINA HUMANA ISOFANA (ORIGEN ADN RECOMBINANTE) 100 UI. O INSULINA ZINC ISOFANA HUMANA (ORIGEN ADN RECOMBINANTE) 100 UI. ENVASE CON UN FRASCO AMPULA CON 10 ML.</t>
  </si>
  <si>
    <t xml:space="preserve"> INSULINA HUMANA SOLUCION INYECTABLE ACCION RAPIDA REGULAR CADA ML CONTIENE: INSULINA HUMANA (ORIGEN ADN RECOMBINANTE) 100 UI. O INSULINA ZINC ISOFANA HUMANA (ORIGEN ADN RECOMBINANTE) 100 UI. ENVASE CON UN FRASCO AMPULA CON 10 ML.</t>
  </si>
  <si>
    <t>CALCITRIOL CAPSULA DE GELATINA BLANDA CADA CAPSULA CONTIENE: CALCITRIOL 0.25 ÂµG. ENVASE CON 50 CAPSULAS.</t>
  </si>
  <si>
    <t xml:space="preserve"> DESMOPRESINA SOLUCION NASAL CADA ML CONTIENE: ACETATO DE DESMOPRESINA EQUIVALENTE A 89 ÂµG DE DESMOPRESINA. ENVASE NEBULIZADOR CON 2.5 ML.</t>
  </si>
  <si>
    <t xml:space="preserve"> BUTILHIOSCINA O HIOSCINA GRAGEA O TABLETA CADA GRAGEA O TABLETA CONTIENE: BROMURO DE BUTILHIOSCINA O BUTILBROMURO DE HIOSCINA 10 MG. ENVASE CON 10 GRAGEAS O TABLETAS.</t>
  </si>
  <si>
    <t xml:space="preserve"> BUTILHIOSCINA O HIOSCINA SOLUCION INYECTABLE CADA AMPOLLETA CONTIENE: BROMURO DE BUTILHIOSCINA O BUTILBROMURO DE HIOSCINA 20 MG. ENVASE CON 3 AMPOLLETAS DE 1 ML.</t>
  </si>
  <si>
    <t xml:space="preserve"> ALUMINIO Y MAGNESIO TABLETA MASTICABLE CADA TABLETA MASTICABLE CONTIENE: HIDROXIDO DE ALUMINIO 200 MG. HIDROXIDO DE MAGNESIO 200 MG. ENVASE CON 50 TABLETAS MASTICABLES.</t>
  </si>
  <si>
    <t xml:space="preserve"> METOCLOPRAMIDA SOLUCION INYECTABLE CADA AMPOLLETA CONTIENE: CLORHIDRATO DE METOCLOPRAMIDA 10 MG. ENVASE CON 6 AMPOLLETAS DE 2 ML.</t>
  </si>
  <si>
    <t xml:space="preserve"> METOCLOPRAMIDA TABLETA CADA TABLETA CONTIENE: CLORHIDRATO DE METOCLOPRAMIDA 10 MG. ENVASE CON 20 TABLETAS.</t>
  </si>
  <si>
    <t>Mesalazina. SuspensiÃ³n rectal. Cada 100 ml contiene: Mesalazina 6.667 g. Envase con 7 enemas de 60 ml.</t>
  </si>
  <si>
    <t xml:space="preserve"> SENOSIDOS A-B SOLUCION ORAL CADA 100 ML CONTIENEN: CONCENTRADO DE SEN EQUIVALENTE A 200 MG DE SENOSIDOS A Y B. ENVASE CON 75 ML</t>
  </si>
  <si>
    <t xml:space="preserve"> PLANTAGO PSYLLIUM POLVO CADA 100 G CONTIENEN: POLVO DE CASCARA DE SEMILLA DE PLANTAGO PSYLLIUM 49.7 G. ENVASE CON 400 G.</t>
  </si>
  <si>
    <t xml:space="preserve"> SENOSIDOS A-B TABLETA CADA TABLETA CONTIENE: CONCENTRADOS DE SEN DESECADOS 187 MG (NORMALIZADO A 8.6 MG DE SENOSIDOS A-B). ENVASE CON 20 TABLETAS.</t>
  </si>
  <si>
    <t>METRONIDAZOL TABLETA CADA TABLETA CONTIENE: METRONIDAZOL 500 MG. ENVASE CON 30 TABLETAS.</t>
  </si>
  <si>
    <t xml:space="preserve"> METRONIDAZOL SOLUCION INYECTABLE CADA 100 ML CONTIENEN: METRONIDAZOL 500 MG ENVASE CON 100 ML.</t>
  </si>
  <si>
    <t>EstrÃ³genos conjugados. Gragea o Tableta Cada Gragea o Tableta contiene: EstrÃ³genos conjugados de origen equino 0.625 mg Envase con 42 Grageas o Tabletas.</t>
  </si>
  <si>
    <t xml:space="preserve"> FUMARATO FERROSO TABLETA CADA TABLETA CONTIENE: FUMARATO FERROSO200 MG. EQUIVALENTE A 65.74 MG DE HIERRO ELEMENTAL. ENVASE CON 50 TABLETAS.</t>
  </si>
  <si>
    <t xml:space="preserve"> SULFATO FERROSO TABLETA CADA TABLETA CONTIENE: SULFATO FERROSO DESECADO APROXIMADAMENTE 200 MG EQUIVALENTE A 60.27 MG DE HIERRO ELEMENTAL. ENVASE CON 30 TABLETAS.</t>
  </si>
  <si>
    <t xml:space="preserve"> HIERRO DEXTRAN SOLUCION INYECTABLE CADA AMPOLLETA CONTIENE: HIERRO EN FORMA DE HIERRO DEXTRAN 100 MG. ENVASE CON 3 AMPOLLETAS DE 2 ML.</t>
  </si>
  <si>
    <t xml:space="preserve"> ACIDO FOLICO TABLETA CADA TABLETA CONTIENE: ACIDO FOLICO 5 MG. ENVASE CON 20 TABLETAS.</t>
  </si>
  <si>
    <t>ACIDO FOLINICO SOLUCION INYECTABLE CADA AMPOLLETA O FRASCO AMPULA CONTIENE: FOLINATO CALCICO EQUIVALENTE A 3 MG DE ACIDO FOLINICO. ENVASE CON 6 AMPOLLETAS O FRASCOS AMPULA CON UN ML.</t>
  </si>
  <si>
    <t xml:space="preserve"> HIDROXOCOBALAMINA SOLUCION INYECTABLE CADA AMPOLLETA O FRASCO AMPULA CON SOLUCION O LIOFILIZADO CONTIENE: HIDROXOCOBALAMINA 100 ÂµG. ENVASE CON 3 AMPOLLETAS DE 2 ML O FRASCO AMPULA Y DILUYENTE.</t>
  </si>
  <si>
    <t xml:space="preserve"> FITOMENADIONA. SOLUCION O EMULCION INYECTABLE CADA AMPOLLETA CONTIENE: FITOMENADIONA 2 MG. ENVASE CCON 5 AMPOLLETAS DE 0.2 ML.</t>
  </si>
  <si>
    <t xml:space="preserve"> CICLOFOSFAMIDA SOLUCION INYECTABLE CADA FRASCO AMPULA CON LIOFILIZADO CONTIENE: CICLOFOSFAMIDA MONOHIDRATADA EQUIVALENTE A 200 MG DE CICLOFOSFAMIDA. ENVASE CON 5 FRASCOS AMPULA.</t>
  </si>
  <si>
    <t xml:space="preserve"> CICLOFOSFAMIDA SOLUCION INYECTABLE CADA FRASCO AMPULA CON LIOFILIZADO CONTIENE: CICLOFOSFAMIDA MONOHIDRATADA EQUIVALENTE A 500 MG DE CICLOFOSFAMIDA. ENVASE CON 2 FRASCOS AMPULA.</t>
  </si>
  <si>
    <t xml:space="preserve"> CICLOFOSFAMIDA SOLUCION INYECTABLE CADA FRASCO AMPULA CON LIOFILIZADO CONTINE: CICLOFOSFAMIDA MONOHIDRATADA EQUIVALENTE A 1000 MG DE CICLOFOSFAMIDA, ENVASE CON UN FRASCO AMPULA</t>
  </si>
  <si>
    <t xml:space="preserve"> MELFALAN TABLETA CADA TABLETA CONTIENE: MELFALAN 2 MG. ENVASE CON 25 TABLETAS.</t>
  </si>
  <si>
    <t xml:space="preserve"> METOTREXATO SOLUCION INYECTABLE CADA FRASCO AMPULA CON LIOFILIZADO CONTIENE: METOTREXATO SODICO EQUIVALENTE A 50 MG DE METOTREXATO. ENVASE CON UN FRASCO AMPULA.</t>
  </si>
  <si>
    <t xml:space="preserve"> MERCAPTOPURINA. TABLETA CADA TABLETA CONTIENE: MERCAPTOPURINA 50MG ENVASE CON 25 TABLETAS</t>
  </si>
  <si>
    <t xml:space="preserve"> DOXORUBICINA SOLUCION INYECTABLE CADA FRASCO AMPULA CON LIOFILIZADO CONTIENE: CLORHIDRATO DE DOXORUBICINA 50 MG. ENVASE CON UN FRASCO AMPULA.</t>
  </si>
  <si>
    <t xml:space="preserve"> DOXORUBICINA SOLUCION INYECTABLE CADA FRASCO AMPULA CONTIENE: CLORHIDRATO DE DOXORUBICINA LIPOSOMAL PEGILADA EQUIVALENTE A 20 MG DE DOXORUBICINA (2 MG/ML). ENVASE CON UN FRASCO AMPULA CON 10 ML (2 MG/ML).</t>
  </si>
  <si>
    <t xml:space="preserve"> BLEOMICINA SOLUCION INYECTABLE CADA AMPOLLETA O FRASCO AMPULA CON LIOFILIZADO CONTIENE: SULFATO DE BLEOMICINA EQUIVALENTE A 15 UI DE BLEOMICINA. ENVASE CON UNA AMPOLLETA O UN FRASCO AMPULA Y DILUYENTE DE 5 ML.</t>
  </si>
  <si>
    <t xml:space="preserve"> VINCRISTINA SOLUCION INYECTABLE CADA FRASCO AMPULA CON LIOFILIZADO CONTIENE: SULFATO DE VINCRISTINA 1 MG. ENVASE CON FRASCO AMPULA Y UNA AMPOLLETA CON 10 ML DE DILUYENTE.</t>
  </si>
  <si>
    <t>VINBLASTINA SOLUCION INYECTABLE. CADA FRASCO AMPULA CON LIOFILIZADO CONTIENE:SULFATO DE VINBLASTINA 10 MG. ENVASE CON UN FRASCO AMPULA Y AMPOLLETA CON 10 ML DE DILUYENTE.</t>
  </si>
  <si>
    <t xml:space="preserve"> EPIRUBICINA SOLUCION INYECTABLE CADA ENVASE CONTIENE: CLORHIDRATO DE EPIRUBICINA 10 MG. ENVASE CON UN FRASCO AMPULA CON LIOFILIZADO O ENVASE CON UN FRASCO AMPULA CON 5 ML DE SOLUCION (10 MG/5 ML).</t>
  </si>
  <si>
    <t xml:space="preserve"> EPIRUBICINA SOLUCION INYECTABLE CADA ENVASE CONTIENE: CLORHIDRATO DE EPIRUBICINA 50 MG. ENVASE CON UN FRASCO AMPULA CON LIOFILIZADO O ENVASE CON UN FRASCO AMPULA CON 25 ML DE SOLUCION (50 MG/25 ML).</t>
  </si>
  <si>
    <t xml:space="preserve"> CITARABINA SOLUCION INYECTABLE CADA FRASCO AMPULA O FRASCO AMPULA CON LIOFILIZADO CONTIENE: CITARABINA 500 MG. ENVASE CON UN FRASCO AMPULA O CON UN FRASCO AMPULA CON LIOFILIZADO</t>
  </si>
  <si>
    <t xml:space="preserve"> METOTREXATO SOLUCION INYECTABLE CADA FRASCO AMPULA CON LIOFILIZADO CONTIENE: METOTREXATO SODICO EQUIVALENTE A 500 MG DE METOTREXATO. ENVASE CON UN FRASCO AMPULA.</t>
  </si>
  <si>
    <t xml:space="preserve"> TRIMETOPRIMA-SULFAMETOXAZOL COMPRIMIDO O TABLETA CADA COMPRIMIDO O TABLETA CONTIENE: TRIMETOPRIMA 80 MG. SULFAMETOXAZOL 400 MG. ENVASE CON 20 COMPRIMIDOS O TABLETAS.</t>
  </si>
  <si>
    <t>TRIMETOPRIMA-SULFAMETOXAZOL COMPRIMIDO O TABLETA CADA COMPRIMIDO O TABLETA CONTIENE: TRIMETOPRIMA 160 MG. SULFAMETOXAZOL 800 MG. ENVASE CON 15 COMPRIMIDOS O TABLETAS.</t>
  </si>
  <si>
    <t xml:space="preserve"> NITROFURANTOINA CAPSULA CADA CAPSULA CONTIENE: NITROFURANTOINA 100 MG. ENVASE CON 40 CAPSULAS.</t>
  </si>
  <si>
    <t>BENCILPENICILINA PROCAINICA CON BENCILPENICILINA CRISTALINA SUSPENSION INYECTABLE CADA FRASCO AMPULA CON POLVO CONTIENE: BENCILPENICILINA PROCAINICA EQUIVALENTE A 600 000 UI DE BENCILPENICILINA. BENCILPENICILINA CRISTALINA EQUIVALENTE A 200 000 UI DE BENCILPENICILINA. ENVASE CON UN FRASCO AMPULA Y 2 ML DE DILUYENTE.</t>
  </si>
  <si>
    <t xml:space="preserve"> DICLOXACILINA CAPSULA O COMPRIMIDO CADA CAPSULA O COMPRIMIDO CONTIENE: DICLOXACILINA SODICA 500 MG. ENVASE CON 20 CAPSULAS O COMPRIMIDOS.</t>
  </si>
  <si>
    <t xml:space="preserve"> AMPICILINA SOLUCION INYECTABLE CADA FRASCO AMPULA CON POLVO CONTIENE:AMPICILINA SODICA EQUIVALENTE A 500 MG DE AMPICILINA. ENVASE CON UN FRASCO AMPULA Y 2 ML DE DILUYENTE.</t>
  </si>
  <si>
    <t>BENCILPENICILINA SODICA CRISTALINA SOLUCION INYECTABLE CADA FRASCO AMPULA CON POLVO CONTIENE: BENCILPENICILINA SODICA CRISTALINA EQUIVALENTE A 5 000 000 UI DE BENCILPENICILINA. ENVASE CON UN FRASCO AMPULA.</t>
  </si>
  <si>
    <t xml:space="preserve"> CEFOTAXIMA SOLUCION INYECTABLE CADA FRASCO AMPULA CON POLVO CONTIENE: CEFOTAXIMA SODICA EQUIVALENTE A 1 G DE CEFOTAXIMA. ENVASE CON UN FRASCO AMPULA Y 4 ML DE DILUYENTE.</t>
  </si>
  <si>
    <t xml:space="preserve"> CEFTRIAXONA SOLUCION INYECTABLE CADA FRASCO AMPULA CON POLVO CONTIENE: CEFTRIAXONA SODICA EQUIVALENTE A 1 G DE CEFTRIAXONA. ENVASE CON UN FRASCO AMPULA Y 10 ML DE DILUYENTE.</t>
  </si>
  <si>
    <t xml:space="preserve"> CEFALEXINA TABLETA O CAPSULA CADA TABLETA O CAPSULA CONTIENE: CEFALEXINA MONOHIDRATADA EQUIVALENTE A 500 MG DE CEFALEXINA. ENVASE CON 20 TABLETAS O CAPSULAS.</t>
  </si>
  <si>
    <t>DOXICICLINA CAPSULA O TABLETA CADA CAPSULA O TABLETA CONTIENE: HICLATO DE DOXICICLINA EQUIVALENTE A 100 MG DE DOXICILINA. ENVASE CON 10 CAPSULAS O TABLETAS.</t>
  </si>
  <si>
    <t xml:space="preserve"> GENTAMICINA SOLUCION INYECTABLE CADA AMPOLLETA CONTIENE: SULFATO DE GENTAMICINA EQUIVALENTE A 80 MG DE GENTAMICINA. ENVASE CON AMPOLLETA CON 2 ML.</t>
  </si>
  <si>
    <t xml:space="preserve"> AMIKACINA SOLUCION INYECTABLE CADA AMPOLLETA O FRASCO AMPULA CONTIENE: SULFATO DE AMIKACINA EQUIVALENTE A 500 MG DE AMIKACINA. ENVASE CON 1 AMPOLLETA O FRASCO AMPULA CON 2 ML.</t>
  </si>
  <si>
    <t xml:space="preserve"> AMIKACINA SOLUCION INYECTABLE CADA AMPOLLETA O FRASCO AMPULA CONTIENE: SULFATO DE AMIKACINA EQUIVALENTE A 500 MG DE AMIKACINA. ENVASE CON 2 AMPOLLETAS O FRASCO AMPULA CON 2 ML.</t>
  </si>
  <si>
    <t xml:space="preserve"> AZITROMICINA TABLETA CADA TABLETA CONTIENE: AZITROMICINA DIHIDRATADA EQUIVALENTE A 500 MG DE AZITROMICINA ENVASE CON 3 TABLETAS.</t>
  </si>
  <si>
    <t xml:space="preserve"> ERITROMICINA CAPSULA O TABLETA CADA CAPSULA O TABLETA CONTIENE: ESTEARATO DE ERITROMICINA EQUIVALENTE A 500 MG DE ERITROMICINA. ENVASE CON 20 CAPSULAS O TABLETAS.</t>
  </si>
  <si>
    <t xml:space="preserve"> CLINDAMICINA SOLUCION INYECTABLE CADA AMPOLLETA CONTIENE: FOSFATO DE CLINDAMICINA EQUIVALENTE A 300 MG DE CLINDAMICINA. ENVASE AMPOLLETA CON 2 ML.</t>
  </si>
  <si>
    <t xml:space="preserve"> CLINDAMICINA SOLUCION INYECTABLE CADA FRASCO CONTIENE: FOSFATO DE CLINDAMICINA EQUIVALENTE A 900 MG DE CLINDAMICINA, ENVASE CON 50 ML</t>
  </si>
  <si>
    <t xml:space="preserve"> KETOCONAZOL TABLETA CADA TABLETA CONTIENE: KETOCONAZOL 200 MG. ENVASE CON 10 TABLETAS.</t>
  </si>
  <si>
    <t xml:space="preserve"> ITRACONAZOL CAPSULA CADA CAPSULA CONTIENE: ITRACONAZOL 100 MG. ENVASE CON 15 CAPSULAS.</t>
  </si>
  <si>
    <t>PRAZICUANTEL TABLETA CADA TABLETA CONTIENE: PRAZICUANTEL 600 MG. ENVASE CON 25 TABLETAS.</t>
  </si>
  <si>
    <t xml:space="preserve"> AMLODIPINO TABLETA O CAPSULA CADA TABLETA O CAPSULA CONTIENE: BESILATO O MALEATO DE AMLODIPINO EQUIVALENTE A 5 MG DE AMLODIPINO. ENVASE CON 30 TABLETAS O CAPSULAS.</t>
  </si>
  <si>
    <t xml:space="preserve"> DILTIAZEM TABLETA O GRAGEA CADA TABLETA CONTIENE: CLORHIDRATO DE DILTIAZEM 30 MG. ENVASE CON 30 TABLETAS O GRAGEAS.</t>
  </si>
  <si>
    <t xml:space="preserve"> BETAMETASONA UNGÃœENTO CADA 100 GRAMOS CONTIENE: DIPROPIONATO DE BETAMETASONA 64 MG EQUIVALENTE A 50 MG DE BETAMETASONA ENVASE CON 30 G.</t>
  </si>
  <si>
    <t>MUPIROCINA UNGÃœENTO CADA 100 GRAMOS CONTIENE: MUPIROCINA 2 G. ENVASE CON 15 G.</t>
  </si>
  <si>
    <t xml:space="preserve"> ACICLOVIR COMPRIMIDO O TABLETA CADA COMPRIMIDO O TABLETA CONTIENE: ACICLOVIR 400 MG. ENVASE CON 35 COMPRIMIDOS O TABLETAS.</t>
  </si>
  <si>
    <t>PASTILLEO AMOXICILINA SUSPENSION ORAL CADA FRASCO CON POLVO CONTIENE: AMOXICILINA TRIHIDRATADA EQUIVALENTE A 7.5 G DE AMOXICILINA. ENVASE CON POLVO PARA 75 ML (500 MG/5 ML).</t>
  </si>
  <si>
    <t xml:space="preserve"> AMOXICILINA CAPSULA CADA CAPSULA CONTIENE: AMOXICILINA TRIHIDRATADA EQUIVALENTE A 500 MG DE AMOXICILINA. ENVASE CON 15 CAPSULAS.</t>
  </si>
  <si>
    <t xml:space="preserve"> CLARITROMICINA TABLETA CADA TABLETA CONTIENE: CLARITROMICINA 250 MG. ENVASE CON 10 TABLETAS.</t>
  </si>
  <si>
    <t xml:space="preserve"> FLUCONAZOL SOLUCION INYECTABLE CADA FRASCO AMPULA CONTIENE: FLUCONAZOL 100 MG. ENVASE CON UN FRASCO AMPULA CON 50 ML (2 MG/ML).</t>
  </si>
  <si>
    <t xml:space="preserve"> RIBAVIRINA CAPSULA CADA CAPSULA CONTIENE: RIBAVARINA 400 MG. ENVASE CON 18 CAPSULAS. ENVASE CON 18 CAPSULAS</t>
  </si>
  <si>
    <t xml:space="preserve"> LORATADINA TABLETA O GRAGEA CADA TABLETA O GRAGEA CONTIENEN: LORATADINA 10 MG. ENVASE CON 20 TABLETAS O GRAGEAS.</t>
  </si>
  <si>
    <t xml:space="preserve"> ENOXAPARINA SOLUCION INYECTABLE CADA JERINGA CONTIENE: ENOXAPARINA SODICA 40 MG. ENVASE CON 2 JERINGAS DE 0.4 ML.</t>
  </si>
  <si>
    <t xml:space="preserve"> NADROPARINA SOLUCION INYECTABLE CADA JERINGA CONTIENE: NADROPARINA CALCICA 2 850 UI AXA. ENVASE CON 2 JERINGAS CON 0.3 ML.</t>
  </si>
  <si>
    <t xml:space="preserve"> CIPROFLOXACINO SOLUCION OFTALMICA CADA 1 ML CONTIENE: CLORHIDRATO DE CIPROFLOXACINO MONOHIDRATADO EQUIVALENTE A 3.0 MG DE CIPROFLOXACINO. ENVASE CON GOTERO INTEGRAL CON 5 ML.</t>
  </si>
  <si>
    <t xml:space="preserve"> IPRATROPIO SOLUCION CADA 100 ML CONTIENEN: BROMURO DE IPRATROPIO MONOHIDRATADO EQUIVALENTE A 25 MG DE BROMURO DE IPRATROPIO ENVASE CON FRASCO AMPULA CON 20 ML.</t>
  </si>
  <si>
    <t xml:space="preserve"> IPRATROPIO-SALBUTAMOL SOLUCION CADA AMPOLLETA CONTIENE: BROMURO DE IPRATROPIO MONOHIDRATADO EQUIVALENTE A 0.500 MG DE BROMURO DE IPRATROPIO. SULFATO DE SALBUTAMOL EQUIVALENTE A 2.500 MG DE SALBUTAMOL. ENVASE CON 10 AMPOLLETAS DE 2.5 ML.</t>
  </si>
  <si>
    <t xml:space="preserve"> ACIDO FOLINICO SOLUCION INYECTABLE CADA FRASCO AMPULA O AMPOLLETA CONTIENE: FOLINATO CALCICO EQUIVALENTE A 50 MG DE ACIDO FOLINICO. ENVASE CON UN FRASCO AMPULA O AMPOLLETA CON 4 ML.</t>
  </si>
  <si>
    <t xml:space="preserve"> METROTEXATO SOLUCION INYECTABLE CADA FRASCO AMPULA CON LIOFILIZADO CONTIENE: METROTEXATO SÃ“DICO EQUIVALENTE A 1 G DE METROTEXATO. ENVASE CON 1 FRASCO AMPULA</t>
  </si>
  <si>
    <t xml:space="preserve"> ONDANSETRON TABLETA CADA TABLETA CONTIENE: CLORHIDRATO DIHIDRATADO DE ONDANSETRON EQUIVALENTE A 8 MG DE ONDANSETRON. ENVASE CON 10 TABLETAS.</t>
  </si>
  <si>
    <t xml:space="preserve"> DEFERASIROX COMPRIMIDO CADA COMPRIMIDO CONTIENE: DEFERASIROX 125 MG. ENVASE CON 28 COMPRIMIDOS.</t>
  </si>
  <si>
    <t>CINITAPRIDA COMPRIMIDO CADA COMPRIMIDO CONTIENE: BITARTRATO DE CINITAPRIDA EQUIVALENTE A 1 MG DE CINITAPRIDA. ENVASE CON 25 COMPRIMIDOS.</t>
  </si>
  <si>
    <t xml:space="preserve"> HIDROCLOROTIAZIDA TABLETA CADA TABLETA CONTIENE: HIDROCLOROTIAZIDA 25 MG. ENVASE CON 20 TABLETAS.</t>
  </si>
  <si>
    <t xml:space="preserve"> ACETAZOLAMIDA TABLETA CADA TABLETA CONTIENE: ACETAZOLAMIDA 250 MG. ENVASE CON 20 TABLETAS.</t>
  </si>
  <si>
    <t xml:space="preserve"> ESPIRONOLACTONA TABLETA CADA TABLETA CONTIENE: ESPIRONOLACTONA 25 MG. ENVASE CON 20 TABLETAS.</t>
  </si>
  <si>
    <t xml:space="preserve"> ESPIRONOLACTONA TABLETA CADA TABLETA CONTIENE: ESPIRONOLACTONA 25 MG. ENVASE CON 30 TABLETAS.</t>
  </si>
  <si>
    <t xml:space="preserve"> MANITOL SOLUCION INYECTABLE AL 20% CADA ENVASE CONTIENE: MANITOL 50 G. ENVASE CON 250 ML.</t>
  </si>
  <si>
    <t xml:space="preserve"> FUROSEMIDA TABLETA CADA TABLETA CONTIENE: FUROSEMIDA 40 MG. ENVASE CON 20 TABLETAS.</t>
  </si>
  <si>
    <t xml:space="preserve"> FUROSEMIDA SOLUCION INYECTABLE CADA AMPOLLETA CONTIENE: FUROSEMIDA 20 MG. ENVASE CON 5 AMPOLLETAS DE 2 ML.</t>
  </si>
  <si>
    <t>ESTREPTOMICINA SOLUCION INYECTABLE EL FRASCO AMPULA CON POLVO CONTIENE: SULFATO DE ESTREPTOMICINA EQUIVALENTE A 1 G DE ESTREPTOMICINA. ENVASE CON UN FRASCO AMPULA Y DILUYENTE CON 2 ML.</t>
  </si>
  <si>
    <t xml:space="preserve"> DEXTROMETORFANO JARABE CADA 100 ML CONTIENEN: BROMHIDRATO DE DEXTROMETORFANO 300 MG. ENVASE CON 60 ML Y DOSIFICADOR (15 MG/5 ML).</t>
  </si>
  <si>
    <t xml:space="preserve"> AMBROXOL COMPRIMIDO CADA COMPRIMIDO CONTIENE: CLORHIDRATO DE AMBROXOL 30 MG. ENVASE CON 20 COMPRIMIDOS.</t>
  </si>
  <si>
    <t xml:space="preserve"> AMBROXOL SOLUCION CADA 100 ML CONTIENEN: CLORHIDRATO DE AMBROXOL 300 MG. ENVASE CON 120 ML Y DOSIFICADOR.</t>
  </si>
  <si>
    <t xml:space="preserve"> CLORFENAMINA COMPUESTA TABLETA CADA TABLETA CONTIENE: PARACETAMOL 500 MG. CAFEINA 25 MG. CLORHIDRATO DE FENILEFRINA 5 MG. MALEATO DE CLORFENAMINA 4 MG. ENVASE CON 10 TABLETAS.</t>
  </si>
  <si>
    <t xml:space="preserve"> ENALAPRIL CAPSULA O TABLETA CADA CAPSULA O TABLETA CONTIENE: MALEATO DE ENALAPRIL 10 MG. ENVASE CON 30 CAPSULAS O TABLETAS.</t>
  </si>
  <si>
    <t xml:space="preserve"> AMINOACIDOS CRISTALINOS (PEDIATRICOS) SOLUCION INYECTABLE AL 10% CADA 100 ML CONTIENE: L- ISOLEUCINA 670- 820MG;L- LEUCINA 1000- 1400MG;L- LISINA 670-1100MG;L- METIONINA 220- 340MG;L- FENILALANINA 420- 650MG;L- TREONINA 370- 512MG L- TRIPTOFANO 180- 200MG;L- VALINA 670- 1230MG;L- HISTIDINA 310-480MG;L- CISTEINA 16- 250MG;L- TIROSINA 44-240MG;L- ALANINA 540- 800MG;L- ARGININA 840- 1230MG;L- PROLINA 300- 820MG;L- SERINA 380- 500MG;GLICINA (AC. AMINOACETICO) 360- 400MG;ACIDO L- ASPARTICO 320- 600MG;ACIDO L- GLUTAMICO 500- 1000MG;TAURINA 25- 70MG;ORNITINA 0- 250MG;* PROSULFITO O DISULFITO DE SODIO 0- 50MG;*CLORUROS O 0-16 MM L;* AGUA INYECTABLE 0- 100 ML;AMINOACIDOS TOTALES 98-100 G/L;NITROGENO TOTAL 15-15.68 G/L ENVASE CON 500 ML.</t>
  </si>
  <si>
    <t xml:space="preserve"> LOSARTAN GRAGEA O COMPRIMIDO RECUBIERTO CADA GRAGEA O COMPRIMIDO RECUBIERTO CONTIENE: LOSARTAN POTASICO 50 MG. ENVASE CON 30 GRAGEAS O COMPRIMIDOS RECUBIERTOS.</t>
  </si>
  <si>
    <t xml:space="preserve"> CANDESARTAN CILEXETILO-HIDROCLOROTIAZIDA TABLETA CADA TABLETA CONTIENE: CANDESARTAN CILEXETILO 16.0 MG. HIDROCLOROTIAZIDA 12.5 MG. ENVASE CON 28 TABLETAS.</t>
  </si>
  <si>
    <t xml:space="preserve"> TELMISARTAN TABLETA CADA TABLETA CONTIENE: TELMISARTAN 40 MG. ENVASE CON 28 TABLETAS. ENVASE CON 28 TABLETAS</t>
  </si>
  <si>
    <t xml:space="preserve"> TELMISARTANHIDROCLOROTIAZIDA TABLETA CADA TABLETA CONTIENE: TELMISARTAN 80.0 MG. HIDROCLOROTIAZIDA 12.5 MG. ENVASE CON 14 TABLETAS.</t>
  </si>
  <si>
    <t xml:space="preserve"> CARVEDILOL TABLETA CADA TABLETA CONTIENE: CARVEDILOL 6.250 MG ENVASE CON 14 TABLETAS.</t>
  </si>
  <si>
    <t>FENITOINA SUSPENSION ORAL CADA 5 ML CONTIENEN: FENITOINA 37.5 MG. ENVASE CON 120 ML Y VASITO DOSIFICADOR DE 5 ML</t>
  </si>
  <si>
    <t xml:space="preserve"> LEVETIRACETAM TABLETA CADA TABLETA CONTIENE: LEVETIRACETAM 500 MG. ENVASE CON 60 TABLETAS.</t>
  </si>
  <si>
    <t xml:space="preserve"> TABLETA CON CUBIERTA O CAPA ENTERICA O TABLETA DE LIBERACION RETARDADA TABLETA CON CUBIERTA O CAPA ENTERICA O TABLETA DE LIBERACION RETARDADA CADA TABLETA CONTIENE: VALPROATO DE MAGNESIO 200 MG EQUIVALENTE A 185.6 MG DE ACIDO VALPROICO O VALPROATO DE MAGNESIO 200 MG ENVASE CON 40 TABLETAS</t>
  </si>
  <si>
    <t xml:space="preserve"> FENITOINA SOLUCION INYECTABLE CADA AMPOLLETA CONTIENE: FENITOINA SODICA 250 MG. ENVASE CON UNA AMPOLLETA (250 MG/5 ML).</t>
  </si>
  <si>
    <t xml:space="preserve"> ACIDO ASCORBICO TABLETA CADA TABLETA CONTIENE: ACIDO ASCORBICO 100 MG. ENVASE CON 20 TABLETAS.</t>
  </si>
  <si>
    <t xml:space="preserve"> COMPLEJO B TABLETA, COMPRIMIDO O CAPSULA CADA TABLETA, COMPRIMIDO O CAPSULA CONTIENE: MONONITRATO O CLORHIDRATO DE TIAMINA 100 MG. CLORHIDRATO DE PIRIDOXINA 5 MG. CIANOCOBALAMINA 50 ?G. ENVASE CON 30 TABLETAS, COMPRIMIDOS O CAPSULAS.</t>
  </si>
  <si>
    <t>NUTRICION PARENTERAL EMULSION INYECTABLE CADA 100 ML CONTIENEN: EN EL COMPARTIMIENTO DE EMULSION DE LIPIDOS AL 20%,ACEITE PURIFICADO DE SOYA Y/O DE OLIVA 20.00 G, EN EL COMPARTIMIENTO DE AMINOACIDOS AL 7% CON ELECTROLITOS: L-ALANINA 1.449 A 1.450 G, L-ARGININA 0.805 G,GLICINA 0.721 A 0.722 G, L-HISTIDINA 0.335 A 0.336 G, L-ISOLEUCINA 0.420 G, L-LEUCINA 0.511 A 0.512 G, CLORHIDRATO DE L-LISINA, EQUIVALENTE A 0.405 A 0.406 G DE L-LISINA,L-METIONINA 0.280 G,L-FENILALANINA 0.392 G, L-PROLINA 0.475 A 0.476 G, L-SERINA 0.350 G, L-TREONINA 0.294 A 0.295 G, L-TRIPTOFANO 0.125 A 0.126 G, L-TIROSINA 0.028 G, L-VALINA 0.405 A 0.406 G, ACETATO DE SODIO TRIHIDRATADO 0.515 A 0.612 G, FOSFATO DIPOTASICO 0.522 G O GLICEROFOSFATO DE SODIO PENTAHIDRATADO 0.535 G Y CLORURO DE POTASIO 0.448 G, CLORURO DE SODIO 0.188 G, CLORURO DE MAGNESIO HEXAHIDRATADO 0.103 A 0.112 G, EL COMPARTIMIENTO DE GLUCOSA AL 25% Y CLORURO DE CALCIO: GLUCOSA MONOHIDRATADA EQUIVALENTE A 25.00 G DE GLUCOSA ANHIDRA. CLORURO DE CALCIO DIHIDRATADO 0.066 A 0.075 G. ENVASE CON BOLSA DE PLASTICO DE 2000 ML CON TRES COMPARTIMIENTOS (400 ML PARA LIPIDOS, 800 ML PARA AMINOACIDOS CON ELECTROLITOS, 800 ML PARA GLUCOSA CON CALCIO).</t>
  </si>
  <si>
    <t xml:space="preserve"> DIETA ELEMENTAL POLVO CADA 100G/ 100ML CONTIENEN: ENERGIA 373- 386; 99-103.45 KCAL;HIDRATOS DE CARBONO 71-78.50; 19.00-21.04 G;PROTEINAS 14.25-17.00; 3.80-4.75 G;GRASAS 1-2.50; 0.27-0.70 G;VITAMINA A. 930-1472.84; 250-397U.I;VITAMINA D 74- 120; 20-32.16 U.I;VITAMINA E 5.59-9.35; 1.50-2.50 U.I ACIDO ASCORBICO 25- 69; 6.60-18.50 MG;ACIDO FOLICO 150-250; 40- 80 ?G;TIAMINA 0.55-0.60; 0.15- 0.16 MG;RIBOFLAVINA 0.65-0.95; 0.15-0.25 MG;NIACINA 8.20- 10.55; Y OTROS COMPONENTES. ENVASE CON 6 SOBRES CON 79.5 A 80.4 G CADA UNO. (VER ESPECIFICACIONES EN CBCISS)</t>
  </si>
  <si>
    <t xml:space="preserve"> AMINOACIDOS CON ELECTROLITOS SOLUCION INYECTABLE AL 8.5% CONTENIDO CADA 100 ML CONTIENE: - UNIDADES â€“ MINIMO- MAXIMO L- ISOLEUCINA - MG / 400 / 620; L- LEUCINA â€“ MG / 520 / 810; L- LISINA â€“ MG / 490 / 870; L- METIONINA â€“ MG / 250 / 500; L- FENILALANINA - MG / 380 / 720; L- TREONINA - MG / 340 / 460; L- TRIPTOFANO â€“ MG / 130 / 160; L- VALINA - MG / 390 / 680; HISTIDINA - MG / 240 / 380; CISTEINA O CISTINA â€“ MG / 0 / 80; TIROSINA â€“ MG / 30 / 50; L- ALANINA â€“ MG / 390 / 1760; L- ARGININA â€“ MG / 430 / 880; L- PROLINA - MG / 350 / 1000; L- SERINA â€“ MG / 0 / 930; GLICINA (AC. AMINOACETICO) â€“ MG / 460 / 1760; L-TAURINA â€“ MG / 0 / 200; ACETATO DE SODIO - MEQ/L / 70 / 594; POTASIO - MEQ/L / 60 / 66; CLORURO DE MAGNESIO â€“ MG / 0 / 102; CLORURO DE SODIO â€“ MG / 154 / 410; FOSFATO DIBASICO DE POTASIO â€“ MG / 400 / 522; *ACIDO L- ASPARTICO â€“ MG / 0 / 410; *ACIDO GLUTAMICO â€“ MG / 0 / 710; NITROGENO TOTAL - G/L / 13.5 / 16. * PUEDEN O NO VENIR EN LA FORMULA, LO CUAL NO MODIFICA EL EFECTO TERAPEUTICO DESEADO. PRESENTACION 500 ML.</t>
  </si>
  <si>
    <t xml:space="preserve"> LIPIDOS INTRAVENOSOS EMULSION INYECTABLE (LIPIDOS DE CADENA MEDIANA Y LARGA AL 20%; SOYA / TRIGLICERIDOS) CADA 1000 ML CONTIENEN: ACEITE DE SOYA 100 G. TRIGLICERIDOS DE CADENA MEDIANA 100 G. CADA ML PROPORCIONA 1.9 KCAL. ENVASE CON 500 ML.</t>
  </si>
  <si>
    <t xml:space="preserve"> ALANINA Y LEVOGLUTAMINA SOLUCION INYECTABLE CADA 100 ML CONTIENEN: N-(2)-L-ALANIL- L- GLUTAMINA 20 G. EQUIVALENTE A 8.20 G. DE L-ALANINA Y 13.46 G DE L-GLUTAMINA. ENVASE CON 50 ML.</t>
  </si>
  <si>
    <t>ALANINA Y LEVOGLUTAMINA SOLUCION INYECTABLE CADA 100 ML CONTIENEN: N-(2)-L-ALANIL- L- GLUTAMINA 20 G. EQUIVALENTE A 8.20 G. DE L-ALANINA Y 13.46 G DE L-GLUTAMINA. ENVASE CON 100 ML. ENVASE CON 100 ML</t>
  </si>
  <si>
    <t xml:space="preserve"> LIPIDOS INTRAVENOSOS: ACEITE DE PESCADO (ACIDOS GRASOS) EMULSION INYECTABLE CADA 100 ML CONTIENEN: ACEITE DE PESCADO 10.0 G. ENVASE CON 100 ML.</t>
  </si>
  <si>
    <t xml:space="preserve"> HIPROMELOSA SOLUCION OFTALMICA AL 0.5% CADA ML CONTIENE: HIPROMELOSA 5 MG. ENVASE CON GOTERO INTEGRAL CON 15 ML.</t>
  </si>
  <si>
    <t xml:space="preserve"> CLORANFENICOL SOLUCION OFTALMICA CADA ML CONTIENE: CLORANFENICOL LEVOGIRO 5 MG. ENVASE CON GOTERO INTEGRAL CON 15 ML.</t>
  </si>
  <si>
    <t xml:space="preserve"> CLORANFENICOL UNGÃœENTO OFTALMICO CADA G CONTIENE: CLORANFENICOL LEVOGIRO 5 MG. ENVASE CON 5 G.</t>
  </si>
  <si>
    <t xml:space="preserve"> NEOMICINA POLIMIXINA B Y GRAMICIDINA, SOLUCION OFTALMICA CADA ML CONTIENE: SULFATO DE NEOMICINA EQUIVALENTE A 1.75 MG DE NEOMICINA SULFATO DE POLIMIXINA B EQUIVALENTE 5 000 U DE POLIMIXINA B. GRAMICIDINA 25 Ug ENVASE CON GOTERO INTEGRAL CON 15 ML</t>
  </si>
  <si>
    <t>PASTILLEO ACICLOVIR UNGÃœENTO OFTALMICO CADA 100 GRAMOS CONTIENEN: ACICLOVIR 3 G. ENVASE CON 4.5 G.</t>
  </si>
  <si>
    <t xml:space="preserve"> PREDNISOLONA SOLUCION OFTALMICA CADA ML CONTIENE: FOSFATO SODICO DE PREDNISOLONA EQUIVALENTE A 5 MG DE FOSFATO DE PREDNISOLONA. ENVASE CON GOTERO INTEGRAL CON 5 ML.</t>
  </si>
  <si>
    <t xml:space="preserve"> PILOCARPINA SOLUCION OFTALMICA AL 2% CADA ML CONTIENE: CLORHIDRATO DE PILOCARPINA 20 MG. ENVASE CON GOTERO INTEGRAL CON 15 ML.</t>
  </si>
  <si>
    <t xml:space="preserve"> HIPROMELOSA SOLUCION OFTALMICA AL 2% CADA ML CONTIENE: HIPROMELOSA 20 MG. ENVASE CON GOTERO INTEGRAL CON 15 ML.</t>
  </si>
  <si>
    <t xml:space="preserve"> DACARBAZINA SOLUCION INYECTABLE CADA FRASCO AMPULA CON POLVO CONTIENE: DACARBAZINA 200 MG. ENVASE CON UN FRASCO AMPULA.</t>
  </si>
  <si>
    <t xml:space="preserve"> FLUOROURACILO SOLUCION INYECTABLE CADA AMPOLLETA O FRASCO AMPULA CONTIENE: FLUOROURACILO 250 MG. ENVASE CON 10 AMPOLLETAS O FRASCOS AMPULA CON 10 ML.</t>
  </si>
  <si>
    <t xml:space="preserve"> MITOMICINA SOLUCION INYECTABLE CADA FRASCO AMPULA CON POLVO CONTIENE: MITOMICINA 5 MG. ENVASE CON UN FRASCO AMPULA.</t>
  </si>
  <si>
    <t xml:space="preserve"> CISPLATINO SOLUCION INYECTABLE EL FRASCO AMPULA CON LIOFILIZADO O SOLUCION CONTIENE: CISPLATINO 10 MG. ENVASE CON UN FRASCO AMPULA.</t>
  </si>
  <si>
    <t xml:space="preserve"> TAMOXIFENO TABLETA CADA TABLETA CONTIENE: CITRATO DE TAMOXIFENO EQUIVALENTE A 20 MG DE TAMOXIFENO. ENVASE CON 14 TABLETAS.</t>
  </si>
  <si>
    <t xml:space="preserve"> GOSERELINA IMPLANTE DE LIBERACION PROLONGADA CADA IMPLANTE CONTIENE: ACETATO DE GOSERELINA EQUIVALENTE A 10.8 MG DE GOSERELINA. ENVASE CON UNA JERINGA QUE CONTIENE UN IMPLANTE CILINDRICO ESTERIL.</t>
  </si>
  <si>
    <t xml:space="preserve"> DIFENIDOL SOLUCION INYECTABLE CADA AMPOLLETA CONTIENE: CLORHIDRATO DE DIFENIDOL EQUIVALENTE A 40 MG DE DIFENIDOL ENVASE CON 2 AMPOLLETAS DE 2 ML.</t>
  </si>
  <si>
    <t xml:space="preserve"> NAPROXENO TABLETA CADA TABLETA CONTIENE: NAPROXENO 250 MG. ENVASE CON 30 TABLETAS.</t>
  </si>
  <si>
    <t xml:space="preserve"> COLCHICINA TABLETA CADA TABLETA CONTIENE: COLCHICINA 1 MG. ENVASE CON 30 TABLETAS.</t>
  </si>
  <si>
    <t xml:space="preserve"> INDOMETACINA SUPOSITORIO CADA SUPOSITORIO CONTIENE: INDOMETACINA 100 MG. ENVASE CON 6 SUPOSITORIOS.</t>
  </si>
  <si>
    <t xml:space="preserve"> INDOMETACINA CAPSULA CADA CAPSULA CONTIENE: INDOMETACINA 25 MG. ENVASE CON 30 CAPSULAS.</t>
  </si>
  <si>
    <t>Piroxicam. CÃ¡psula o Tableta Cada CÃ¡psula o Tableta contiene: Piroxicam 20 mg Envase con 20 CÃ¡psulas o Tabletas.</t>
  </si>
  <si>
    <t xml:space="preserve"> DICLOFENACO CAPSULA O GRAGEA DE LIBERACION PROLONGADA CADA GRAGEA CONTIENE: DICLOFENACO SODICO 100 MG. ENVASE CON 20 CAPSULAS O GRAGEAS.</t>
  </si>
  <si>
    <t xml:space="preserve"> KETOROLACO SOLUCION INYECTABLE CADA FRASCO AMPULA O AMPOLLETA CONTIENE: KETOROLACO-TROMETAMINA 30 MG. ENVASE CON 3 FRASCOS AMPULA O 3 AMPOLLETAS DE 1 ML.</t>
  </si>
  <si>
    <t xml:space="preserve"> METILPREDNISOLONA SOLUCION INYECTABLE CADA ML CONTIENE: ACETATO DE METILPREDNISOLONA 40 MG. UN FRASCO AMPULA CON 2 ML.</t>
  </si>
  <si>
    <t xml:space="preserve"> ALOPURINOL TABLETA CADA TABLETA CONTIENE: ALOPURINOL 300 MG. ENVASE CON 20 TABLETAS.</t>
  </si>
  <si>
    <t xml:space="preserve"> AZATIOPRINA TABLETA CADA TABLETA CONTIENE: AZATIOPRINA 50 MG. ENVASE CON 50 TABLETAS.</t>
  </si>
  <si>
    <t>Levonorgestrel y etinilestradiol. Gragea Cada Gragea contiene: Levonorgestrel 0.15 mg Etinilestradiol 0.03 mg Envase con 28 Grageas. (21 con hormonales y 7 sin hormonales)</t>
  </si>
  <si>
    <t xml:space="preserve"> GLUCOSA SOLUCION INYECTABLE AL 5 % CADA 100 ML CONTIENE: GLUCOSA ANHIDRA O GLUCOSA 5 G. O GLUCOSA MONOHIDRATADA EQUIVALENTE A 5.0 G DE GLUCOSA. ENVASE CON 250 ML. CONTIENE: GLUCOSA 12.5 G.</t>
  </si>
  <si>
    <t xml:space="preserve"> GLUCOSA SOLUCION INYECTABLE AL 5% CADA 100 ML CONTIENEN: GLUCOSA ANHIDRA O GLUCOSA 5 G. O GLUCOSA MONOHIDRATADA EQUIVALENTE A 5.0 G DE GLUCOSA. ENVASE CON 1 000 ML. CONTIENE: GLUCOSA 50.0 G.</t>
  </si>
  <si>
    <t xml:space="preserve"> GLUCOSA SOLUCION INYECTABLE AL 10% CADA 100 ML CONTIENEN: GLUCOSA ANHIDRA O GLUCOSA 10 G. O GLUCOSA MONOHIDRATADA EQUIVALENTE A 10.0 G DE GLUCOSA. ENVASE CON 500 ML. CONTIENE: GLUCOSA 50.0 G.</t>
  </si>
  <si>
    <t xml:space="preserve"> GLUCOSA SOLUCION INYECTABLE AL 10% CADA 100 ML CONTIENEN: GLUCOSA ANHIDRA O GLUCOSA 10 G. O GLUCOSA MONOHIDRATADA EQUIVALENTE A 10.0 G DE GLUCOSA. ENVASE CON 1 000 ML. CONTIENE: GLUCOSA 100.0 G.</t>
  </si>
  <si>
    <t xml:space="preserve"> GLUCOSA SOLUCION INYECTABLE AL 50 % CADA 100 ML CONTIENEN: GLUCOSA ANHIDRA O GLUCOSA 50 G. AGUA INYECTABLE 100 ML. O GLUCOSA MONOHIDRATADA EQUIVALENTE A 50 G DE GLUCOSA. ENVASE CON 250 ML. CONTIENE: GLUCOSA 125 G.</t>
  </si>
  <si>
    <t xml:space="preserve"> GLUCOSA SOLUCION INYECTABLE AL 50 % CADA 100 ML CONTIENEN: GLUCOSA ANHIDRA O GLUCOSA 50 G. O GLUCOSA MONOHIDRATADA EQUIVALENTE A 50.0 G DE GLUCOSA. ENVASE CON 50 ML. CONTIENE: GLUCOSA 25.0 G.</t>
  </si>
  <si>
    <t xml:space="preserve"> CLORURO DE SODIO SOLUCION INYECTABLE AL 0.9% CADA 100 ML CONTIENEN: CLORURO DE SODIO 0.9 G. AGUA INYECTABLE 100 ML. ENVASE CON 250 ML. CONTIENE: SODIO 38.5 MEQ. CLORURO 38.5 MEQ.</t>
  </si>
  <si>
    <t xml:space="preserve"> CLORURO DE SODIO SOLUCION INYECTABLE AL 0.9% CADA 100 ML CONTIENEN: CLORURO DE SODIO 0.9 G. AGUA INYECTABLE 100 ML. ENVASE CON 500 ML. CONTIENE: SODIO 77 MEQ. CLORURO 77 MEQ.</t>
  </si>
  <si>
    <t xml:space="preserve"> CLORURO DE SODIO SOLUCION INYECTABLE AL 0.9% CADA 100 ML CONTIENEN: CLORURO DE SODIO 0.9 G. AGUA INYECTABLE 100 ML. ENVASE CON 1 000 ML. CONTIENE: SODIO 154 MEQ. CLORURO 154 MEQ.</t>
  </si>
  <si>
    <t xml:space="preserve"> CLORURO DE SODIO Y GLUCOSA SOLUCION INYECTABLE CADA 100 ML CONTIENEN: CLORURO DE SODIO 0.9 G. GLUCOSA ANHIDRA O GLUCOSA 5.0 G. O GLUCOSA MONOHIDRATADA EQUIVALENTE A 5.0 G DE GLUCOSA. ENVASE CON 250 ML. CONTIENE: SODIO 38.5 MEQ.CLORURO 38.5 MEQ. GLUCOSA 12.5 G.</t>
  </si>
  <si>
    <t xml:space="preserve"> CLORURO DE SODIO Y GLUCOSA SOLUCION INYECTABLE CADA 100 ML CONTIENEN: CLORURO DE SODIO 0.9 G. GLUCOSA ANHIDRA O GLUCOSA 5.0 G. O GLUCOSA MONOHIDRATADA EQUIVALENTE A 5.0 G DE GLUCOSA. ENVASE CON 500 ML. CONTIENE: SODIO 77 MEQ. CLORURO 77 MEQ. GLUCOSA 25 G.</t>
  </si>
  <si>
    <t xml:space="preserve"> CLORURO DE SODIO Y GLUCOSA SOLUCION INYECTABLE CADA 100 ML CONTIENEN: CLORURO DE SODIO 0.9 G GLUCOSA ANHIDRA O GLUCOSA 5.0 G. O GLUCOSA MONOHIDRATADA EQUIVALENTE A 5.0 G DE GLUCOSA. ENVASE CON 1 000 ML. CONTIENE:SODIO 154.0 MEQ. CLORURO 154.0 MEQ. GLUCOSA 50.0 G.</t>
  </si>
  <si>
    <t xml:space="preserve"> SOLUCION HARTMANN SOLUCION INYECTABLE CADA 100 ML CONTIENEN: CLORURO DE SODIO 0.600 G. CLORURO DE POTASIO 0.030 G. CLORURO DE CALCIO DIHIDRATADO 0.020 G. LACTATO DE SODIO 0.310 G. ENVASE CON 250 ML. MILIEQUIVALENTES POR LITRO: SODIO 130. POTASIO 4. CALCIO 2.72-3. CLORURO 109. LACTATO 28.</t>
  </si>
  <si>
    <t xml:space="preserve"> SOLUCION HARTMANN SOLUCION INYECTABLE CADA 100 ML CONTIENEN: CLORURO DE SODIO 0.600 G. CLORURO DE POTASIO 0.030 G. CLORURO DE CALCIO DIHIDRATADO0.020 G. LACTATO DE SODIO 0.310 G. ENVASE CON 500 ML. MILIEQUIVALENTES POR LITRO: SODIO 130. POTASIO 4. CALCIO 2.72.-3. CLORURO 109. LACTATO 28</t>
  </si>
  <si>
    <t xml:space="preserve"> SOLUCION HARTMANN SOLUCION INYECTABLE CADA 100 ML CONTIENEN: CLORURO DE SODIO 0.600 G. CLORURO DE POTASIO 0.030 G. CLORURO DE CALCIO DIHIDRATADO 0.020 G. LACTATO DE SODIO 0.310 G. ENVASE CON 1000 ML. MILIEQUIVALENTES POR LITRO: SODIO 130. POTASIO 4. CALCIO 2.72-3. CLORURO 109. LACTATO 28.</t>
  </si>
  <si>
    <t xml:space="preserve"> FOSFATO DE POTASIO SOLUCION INYECTABLE CADA AMPOLLETA CONTIENE: FOSFATO DE POTASIO DIBASICO 1.550 G. FOSFATO DE POTASIO MONOBASICO 0.300 G. (POTASIO 20 MEQ). (FOSFATO 20 MEQ). ENVASE CON 50 AMPOLLETAS CON 10 ML.</t>
  </si>
  <si>
    <t xml:space="preserve"> BICARBONATO DE SODIO SOLUCION INYECTABLE AL 7.5% CADA AMPOLLETA CONTIENE: BICARBONATO DE SODIO 0.75 G. ENVASE CON 50 AMPOLLETAS DE 10 ML. CADA AMPOLLETA CON 10 ML CONTIENE: BICARBONATO DE SODIO 8.9 MEQ.</t>
  </si>
  <si>
    <t xml:space="preserve"> GLUCONATO DE CALCIO SOLUCION INYECTABLE CADA AMPOLLETA CONTIENE: GLUCONATO DE CALCIO 1 G EQUIVALENTE A 0.093 G DE CALCIO IONIZABLE. ENVASE CON 50 AMPOLLETAS DE 10 ML.</t>
  </si>
  <si>
    <t xml:space="preserve"> GLUCONATO DE CALCIO SOLUCION INYECTABLE CADA AMPOLLETA CONTIENE: GLUCONATO DE CALCIO 1 G EQUIVALENTE A 0.093 G DE CALCIO IONIZABLE. ENVASE CON 100 AMPOLLETAS DE 10 ML. ENVASE CON 100 AMPOLLETAS DE 10ML</t>
  </si>
  <si>
    <t>PASTILLEO GLUCOSA SOLUCION INYECTABLE AL 5% CADA 100 ML CONTIENEN: GLUCOSA ANHIDRA O GLUCOSA 5 G. O GLUCOSA MONOHIDRATADA EQUIVALENTE A 5.0 G DE GLUCOSA. ENVASE CON 100 ML. CONTIENE: GLUCOSA 5.0 G.</t>
  </si>
  <si>
    <t>PASTILLEO CLORURO DE SODIO SOLUCION INYECTABLE AL 0.9% CADA 100 ML CONTIENEN: CLORURO DE SODIO 0.9 G. AGUA INYECTABLE 100 ML. ENVASE CON 50 ML.</t>
  </si>
  <si>
    <t xml:space="preserve"> CLORURO DE SODIO SOLUCION INYECTABLE AL 0.9% CADA 100 ML CONTIENEN: CLORURO DE SODIO 0.9 G. AGUA INYECTABLE 100 ML. ENVASE CON 100 ML.</t>
  </si>
  <si>
    <t xml:space="preserve"> MAGNESIO SULFATO DE SOLUCION INYECTABLE CADA AMPOLLETA CONTIENE: SULFATO DE MAGNESIO 1G (MAGNESIO 8.1 MEQ SULFATO 8.1 MEQ). ENVASE CON 100 AMPOLLETAS DE 10 ML CON 1 G (100 MG/1 ML).</t>
  </si>
  <si>
    <t xml:space="preserve"> GLUCOSA SOLUCION INYECTABLE AL 5 % CADA 100 ML CONTIENE: GLUCOSA ANHIDRA O GLUCOSA 5 G. O GLUCOSA MONOHIDRATADA EQUIVALENTE A 5.0 G DE GLUCOSA. ENVASE CON 500 ML. CONTIENE: GLUCOSA 5 G. ENVASE CON 500 ML CONTIENE: GLUCOSA 5 G</t>
  </si>
  <si>
    <t xml:space="preserve"> GLUCOSA SOLUCION INYECTABLE AL 5% CADA 100 ML CONTIENEN: GLUCOSA ANHIDRA O GLUCOSA 5 G. O GLUCOSA MONOHIDRATADA EQUIVALENTE A 5 G DE GLUCOSA. ENVASE CON BOLSA DE 50 ML Y ADAPTADOR PARA VIAL.</t>
  </si>
  <si>
    <t xml:space="preserve"> SEROALBUMINA HUMANA O ALBUMINA HUMANA SOLUCION INYECTABLE CADA ENVASE CONTIENE: SEROALBUMINA HUMANA O ALBUMINA HUMANA 12.5 G. ENVASE CON 50 ML.</t>
  </si>
  <si>
    <t xml:space="preserve"> POLIGELINA SOLUCION INYECTABLE CADA 100 ML CONTIENEN: POLIMERIZADO DE GELATINA SUCCINILADA DEGRADADA 4.0 G. ENVASE CON 500 ML.</t>
  </si>
  <si>
    <t xml:space="preserve"> ALMIDON SOLUCION INYECTABLE AL 6 % CADA 100 ML CONTIENEN: POLI (O-2 HIDROXIETIL)-ALMIDON (130,000 DALTONS) O HIDROXIETIL ALMIDON (130/0.4) 6 G. ENVASE CON 500 ML.</t>
  </si>
  <si>
    <t>PASTILLEO. AGUA INYECTABLE SOLUCION INYECTABLE CADA ENVASE CONTIENE: AGUA INYECTABLE 10 ML. Envase con 100 ampolletas de 10ML.</t>
  </si>
  <si>
    <t xml:space="preserve"> AGUA INYECTABLE SOLUCION INYECTABLE CADA ENVASE CONTIENE: AGUA INYECTABLE 500 ML. ENVASE CON 500 ML.</t>
  </si>
  <si>
    <t xml:space="preserve"> L-ORNITINA-L-ASPARTATO SOLUCION INYECTABLE CADA AMPOLLETA CONTIENE: L-ORNITINA-L-ASPARTATO 5 G. ENVASE CON 5 AMPOLLETAS CON 10 ML.</t>
  </si>
  <si>
    <t>EZETIMIBA TABLETA CADA TABLETA CONTIENE: EZETIMIBA 10 MG ENVASE CON 28 TABLETAS</t>
  </si>
  <si>
    <t xml:space="preserve"> CLONIXINATO DE LISINA SOLUCION INYECTABLE CADA AMPOLLETA CONTIENE: CLONIXINATO DE LISINAÂ 100 MG. ENVASE CON 5 AMPOLLETAS DE 2 ML.</t>
  </si>
  <si>
    <t xml:space="preserve"> BUPIVACAINA SOLUCION INYECTABLE CADA AMPOLLETA CONTIENE: CLORHIDRATO DE BUPIVACAINA 15 MG. DEXTROSA ANHIDRA O GLUCOSA ANHIDRA 240 MG. O GLUCOSA MONOHIDRATADA EQUIVALENTE A 240 MG DE GLUCOSA ANHIDRA. ENVASE CON 5 AMPOLLETAS CON 3 ML.</t>
  </si>
  <si>
    <t xml:space="preserve"> ROCURONIO, BROMURO DE SOLUCION INYECTABLE CADA AMPOLLETA O FRASCO AMPULA CONTIENE: BROMURO DE ROCURONIO 50 MG.</t>
  </si>
  <si>
    <t xml:space="preserve"> CISATRACURIO, BESILATO DE SOLUCION INYECTABLE CADA ML CONTIENE: BESILATO DE CISATRACURIO EQUIVALENTE A 2 MG DE CISATRACURIO ENVASE CON 1 AMPOLLETA CON 5 ML.</t>
  </si>
  <si>
    <t xml:space="preserve"> IRBESARTÃN-HIDROCLOROTIAZIDA. TABLETA CADA TABLETA CONTIENE: IRBESARTAN 150 MG HIDROCLOROTIAZIDA 12.5MG ENVASE CON 28 TABLETAS.</t>
  </si>
  <si>
    <t xml:space="preserve"> AMIODARONA SOLUCION INYECTABLE CADA AMPOLLETA CONTIENE: CLORHIDRATO DE AMIODARONA 150 MG. ENVASE CON 6 AMPOLLETAS DE 3 ML.</t>
  </si>
  <si>
    <t xml:space="preserve"> TRINITRATO DE GLICERILO PARCHE CADA PARCHE LIBERA: TRINITRATO DE GLICERILO 5 MG/DIA ENVASE CON 7 PARCHES.</t>
  </si>
  <si>
    <t>TRINITRATO DE GLICERILO SOLUCION INYECTABLE CADA FRASCO AMPULA CONTIENE: TRINITRATO DE GLICERILO 50 MG. ENVASE CON UN FRASCO AMPULA DE 10 ML.</t>
  </si>
  <si>
    <t xml:space="preserve"> TRINITRATO DE GLICERILO SOLUCION INYECTABLE CADA FRASCO AMPULA CONTIENE: TRINITRATO DE GLICERILO 50 MG. ENVASE CON UN FRASCO AMPULA DE 50 ML. ENVASE CON UN FRASCO AMPULA DE 50 ML</t>
  </si>
  <si>
    <t>Isosorbida mononitrato de. Tableta Cada Tableta contiene: 5-mononitrato de isosorbida 20 mg Envase con 20 Tabletas.</t>
  </si>
  <si>
    <t xml:space="preserve"> TIROFIBAN SOLUCION INYECTABLE CADA FRASCO AMPULA O BOLSA CONTIENE: CLORHIDRATO DE TIROFIBAN EQUIVALENTE A12.5 MG DE TIROFIBAN. ENVASE CON UN FRASCO AMPULA CON 50 ML.</t>
  </si>
  <si>
    <t xml:space="preserve"> SULFADIAZINA DE PLATA CREMA CADA 100 GRAMOS CONTIENE: SULFADIAZINA DE PLATA MICRONIZADA 1 G. ENVASE CON 375 G.</t>
  </si>
  <si>
    <t xml:space="preserve"> CLINDAMICINA GEL CADA 100 GRAMOS CONTIENEN: FOSFATO DE CLINDAMICINA EQUIVALENTE A 1 G DE CLINDAMICINA. ENVASE CON 30 G.</t>
  </si>
  <si>
    <t>Imiquimod. Crema al 5% Cada sobre contiene: Imiquimod 12.5 mg Envase con 12 sobres que contienen 250 mg de Crema.</t>
  </si>
  <si>
    <t xml:space="preserve"> MOMETASONA SUSPENSION PARA INHALACION CADA 100 ML CONTIENEN: FUROATO DE MOMETASONA MONOHIDRATADA EQUIVALENTE A 0.050 G DE FUROATO DE MOMETASONA ANHIDRO. ENVASE NEBULIZADOR CON 18 ML Y VALVULA DOSIFICADORA (140 NEBULIZACIONES DE 50 ÂµG CADA UNA).</t>
  </si>
  <si>
    <t>SITAGLIPTINA. COMPRIMIDO CADA COMPRIMIDO CONTIENE: FOSFATO DE SITAGLIPTINA MONOHIDRATADA EQUIVALENTE A 50 MG DE SITAGLIPTINA ENVASE CON 28 COMPRIMIDOS.</t>
  </si>
  <si>
    <t xml:space="preserve"> VASOPRESINA SOLUCION INYECTABLE CADA AMPOLLETA CONTIENE: VASOPRESINA 20 UI. ENVASE CON UNA AMPOLLETA.</t>
  </si>
  <si>
    <t xml:space="preserve"> INSULINA GLARGINA SOLUCION INYECTABLE CADA ML DE SOLUCION CONTIENE: INSULINA GLARGINA 3.64 MG EQUIVALENTE A 100.0 UI DE INSULINA HUMANA. ENVASE CON UN FRASCO AMPULA CON 10 ML.</t>
  </si>
  <si>
    <t>Insulina glargina. SoluciÃ³n Inyectable Cada ml de SoluciÃ³n contiene: Insulina glargina 3.64 mg equivalente a 100.0 UI de insulina humana. Envase con 5 cartuchos de vidrio con 3 ml en dispositivo desechable.</t>
  </si>
  <si>
    <t>INSULINA LISPRO SOLUCION INYECTABLE CADA ML CONTIENE: INSULINA LISPRO (ORIGEN ADN RECOMBINANTE) 100 UI. ENVASE CON UN FRASCO AMPULA CON 10 ML.</t>
  </si>
  <si>
    <t xml:space="preserve"> INSULINA GLULISINA SOLUCION INYECTABLE CADA MILILITRO CONTIENE: INSULINA GLULISINA EQUIVALENTE A 100 UI DE INSULINA HUMANA. ENVASE CON FRASCO AMPULA CON 10 ML.</t>
  </si>
  <si>
    <t xml:space="preserve"> NEOMICINA CAPSULA O TABLETA CADA TABLETA O CAPSULA CONTIENE: SULFATO DE NEOMICINA EQUIVALENTE A 250 MG DE NEOMICINA. ENVASE CON 10 CAPSULAS O TABLETAS.</t>
  </si>
  <si>
    <t xml:space="preserve"> LOPERAMIDA COMPRIMIDO, TABLETA O GRAGEA CADA COMPRIMIDO, TABLETAS O GRAGEA CONTIENE: CLORHIDRATO DE LOPERAMIDA 2 MG. ENVASE CON 12 COMPRIMIDOS, TABLETAS O GRAGEAS.</t>
  </si>
  <si>
    <t xml:space="preserve"> ACIDO URSODEOXICOLICO CAPSULA CADA CAPSULA CONTIENE: ACIDO URSODEOXICOLICO 250 MG. ENVASE CON 50 CAPSULAS.</t>
  </si>
  <si>
    <t xml:space="preserve"> MESALAZINA GRAGEA CON CAPA ENTERICA O TABLETA DE LIBERACION PROLONGADA CADA GRAGEA CON CAPA ENTERICA O TABLETA DE LIBERACION PROLONGADA CONTIENE: MESALAZINA 500 MG. ENVASE CON 30 GRAGEAS CON CAPA ENTERICA O TABLETAS DE LIBERACION PROLONGADA.</t>
  </si>
  <si>
    <t xml:space="preserve"> POLIETILENGLICOL POLVO CADA SOBRE CONTIENE: POLIETILENGLICOL 3350 105 G. ENVASE CON 4 SOBRES.</t>
  </si>
  <si>
    <t>Progesterona. Gel Cada 100 g contienen: Progesterona 1.0 g Envase con 80 g de Gel con regla dosificadora.</t>
  </si>
  <si>
    <t xml:space="preserve"> NADROPARINA SOLUCION INYECTABLE CADA JERINGA PRELLENADA CONTIENE: NADROPARINA CALCICA 5700 UI AXA. ENVASE CON 2 JERINGAS PRELLENADAS CON 0.6 ML.</t>
  </si>
  <si>
    <t xml:space="preserve"> ENOXAPARINA SOLUCION INYECTABLE CADA JERINGA CONTIENE: ENOXAPARINA SODICA 60 MG. ENVASE CON 2 JERINGAS DE 0.6 ML.</t>
  </si>
  <si>
    <t xml:space="preserve"> IMATINIB COMPRIMIDO RECUBIERTO CADA COMPRIMIDO RECUBIERTO CONTIENE: MESILATO DE IMATINIB 100 MG. ENVASE CON 60 COMPRIMIDOS RECUBIERTOS.</t>
  </si>
  <si>
    <t xml:space="preserve"> HIDROXICARBAMIDA CAPSULA CADA CAPSULA CONTIENE: HIDROXICARBAMIDA 500 MG. ENVASE CON 100 CAPSULAS.</t>
  </si>
  <si>
    <t xml:space="preserve"> IMATINIB COMPRIMIDO CADA COMPRIMIDO CONTIENE: MESILATO DE IMATINIB EQUIVALENTE A 400 MG DE IMATINIB. ENVASE CON 30 COMPRIMIDOS.</t>
  </si>
  <si>
    <t xml:space="preserve"> DAUNORUBICINA SOLUCION INYECTABLE CADA FRASCO AMPULA CON LIOFILIZADO CONTIENE: CLORHIDRATO DE DAUNORUBICINA EQUIVALENTE A 20 MG DE DAUNORUBICINA. ENVASE CON UN FRASCO AMPULA.</t>
  </si>
  <si>
    <t xml:space="preserve"> ETOPOSIDO SOLUCION INYECTABLE CADA AMPOLLETA O FRASCO AMPULA CONTIENE: ETOPOSIDO 100 MG. ENVASE CON 10 AMPOLLETAS O FRASCOS AMPULA DE 5 ML.</t>
  </si>
  <si>
    <t xml:space="preserve"> INMUNOGLOBULINA ANTILINFOCITOS T HUMANOS SOLUCION INYECTABLE CADA FRASCO AMPULA CONTIENE: INMUNOGLOBULINA ANTILINFOCITOS T HUMANOS OBTENIDA DE CONEJO 25 MG. ENVASE CON FRASCO AMPULA CON POLVO LIOFILIZADO.</t>
  </si>
  <si>
    <t xml:space="preserve"> MITOXANTRONA SOLUCION INYECTABLE CADA FRASCO AMPULA CONTIENE: CLORHIDRATO DE MITOXANTRONA EQUIVALENTE A 20 MG DE MITOXANTRONA BASE. ENVASE CON UN FRASCO AMPULA CON 10 ML.</t>
  </si>
  <si>
    <t>ACIDO AMINOCAPROICO SOLUCION INYECTABLE CADA FRASCO AMPULA CONTIENE: ACIDO AMINOCAPROICO 5 G. ENVASE CON UN FRASCO AMPULA CON 20 ML.</t>
  </si>
  <si>
    <t xml:space="preserve"> DEXAMETASONA SOLUCION INYECTABLE CADA FRASCO AMPULA O AMPOLLETA CONTIENE: FOSFATO SODICO DE DEXAMETASONA EQUIVALENTE A 8 MG. DE FOSFATO DE DEXAMETASONA. ENVASE CON UN FRASCO AMPULA O AMPOLLETA CON 2 ML.</t>
  </si>
  <si>
    <t xml:space="preserve"> ENOXAPARINA SOLUCION INYECTABLE CADA JERINGA CONTIENE: ENOXAPARINA SODICA 20 MG. ENVASE CON 2 JERINGAS DE 0.2 ML.</t>
  </si>
  <si>
    <t xml:space="preserve"> CLOPIDOGREL GRAGEA O TABLETA CADA GRAGEA O TABLETA CONTIENE: BISULFATO DE CLOPIDOGREL O BISULFATO DE CLOPIDOGREL (POLIMORFO FORMA 2) QUIVALENTE A 75 MG DE CLOPIDOGREL ENVASE CON 14 GRAGEAS O TABLETAS. ENVASE CON 14 GRAGEAS O TABLETAS</t>
  </si>
  <si>
    <t xml:space="preserve"> CLOPIDOGREL GRAGEA O TABLETA CADA GRAGEA O TABLETA CONTIENE: BISULFATO DE CLOPIDOGREL O BISULFATO DE CLOPIDOGREL (POLIMORFO FORMA 2) QUIVALENTE A 75 MG DE CLOPIDOGREL ENVASE CON 28 GRAGEAS O TABLETAS.</t>
  </si>
  <si>
    <t xml:space="preserve"> LEVOFLOXACINO SOLUCION INYECTABLE CADA ENVASE CONTIENE: LEVOFLOXACINO HEMIHIDRATADO EQUIVALENTE A 500 MG DE LEVOFLOXACINO. ENVASE CON 100 ML.</t>
  </si>
  <si>
    <t xml:space="preserve"> VANCOMICINA SOLUCION INYECTABLE CADA FRASCO AMPULA CON POLVO CONTIENE: CLORHIDRATO DE VANCOMICINA EQUIVALENTE A 500 MG DE VANCOMICINA. ENVASE CON UN FRASCO AMPULA.</t>
  </si>
  <si>
    <t xml:space="preserve"> MOXIFLOXACINO SOLUCION INYECTABLE CADA 100 ML CONTIENEN: CLORHIDRATO DE MOXIFLOXACINO EQUIVALENTE A 160 MG DE MOXIFLOXACINO. ENVASE CON BOLSA FLEXIBLE O FRASCO AMPULA CON 250 ML (400 MG).</t>
  </si>
  <si>
    <t xml:space="preserve"> CEFTAZIDIMA SOLUCION INYECTABLE CADA FRASCO AMPULA CON POLVO CONTIENE: CEFTAZIDIMA PENTAHIDRATADA EQUIVALENTE A 1 G DE CEFTAZIDIMA. ENVASE CON UN FRASCO AMPULA Y 3 ML DE DILUYENTE.</t>
  </si>
  <si>
    <t xml:space="preserve"> CIPROFLOXACINO TABLETA O CAPSULA CADA CAPSULA O TABLETA CONTIENE: CLORHIDRATO DE CIPROFLOXACINO MONOHIDRATADO EQUIVALENTE A 250 MG DE CIPROFLOXACINO. ENVASE CON 8 CAPSULAS O TABLETAS.</t>
  </si>
  <si>
    <t xml:space="preserve"> TALIDOMIDA TABLETA O CAPSULA CADA TABLETA O CAPSULA CONTIENE: TALIDOMIDA 100 MG. ENVASE CON 50 TABLETAS O CAPSULAS.</t>
  </si>
  <si>
    <t xml:space="preserve"> CIPROFLOXACINO SUSPENSION ORAL CADA 5 MILILITROS CONTIENEN: CLORHIDRATO DE CIPROFLOXACINO EQUIVALENTE A 250 MG DE CIPROFLOXACINO. ENVASE CON MICROESFERAS CON 5 G Y ENVASE CON DILUYENTE CON 93 ML.</t>
  </si>
  <si>
    <t xml:space="preserve"> CIPROFLOXACINO SOLUCION INYECTABLE CADA 100 ML CONTIENE: LACTATO O CLORHIDRATO DE CIPROFLOXACINO EQUIVALENTE A 200 MG ENVASE CON 100 ML.</t>
  </si>
  <si>
    <t>NISTATINA SUSPENSION ORAL CADA FRASCO CON POLVO CONTIENE: NISTATINA 2 400 000 UI. ENVASE PARA 24 ML.</t>
  </si>
  <si>
    <t xml:space="preserve"> ACICLOVIR SOLUCION INYECTABLE CADA FRASCO AMPULA CON LIOFILIZADO CONTIENE: ACICLOVIR SODICO EQUIVALENTE A 250 MG DE ACICLOVIR. ENVASE CON 5 FRASCOS AMPULA.</t>
  </si>
  <si>
    <t xml:space="preserve"> LINEZOLID SOLUCION INYECTABLE CADA 100 ML CONTIENEN: LINEZOLID 200 MG. ENVASE CON BOLSA CON 300 ML.</t>
  </si>
  <si>
    <t xml:space="preserve"> CICLOSPORINA CAPSULA DE GELATINA BLANDA CADA CAPSULA CONTIENE: CICLOSPORINA MODIFICADA O CICLOSPORINA EN MICROEMULSION 100 MG. ENVASE CON 50 CAPSULAS</t>
  </si>
  <si>
    <t xml:space="preserve"> LEVOFLOXACINO TABLETA CADA TABLETA CONTIENE: LEVOFLOXACINO HEMIHIDRATADO EQUIVALENTE A 500 MG DE LEVOFLOXACINO. ENVASE CON 7 TABLETAS.</t>
  </si>
  <si>
    <t xml:space="preserve"> LEVOFLOXACINO TABLETA CADA TABLETA CONTIENE: LEVOFLOXACINO HEMIHIDRATADO EQUIVALENTE A 750 MG DE LEVOFLOXACINO. ENVASE CON 7 TABLETAS.</t>
  </si>
  <si>
    <t xml:space="preserve"> ERTAPENEM SOLUCION INYECTABLE CADA FRASCO AMPULA CON LIOFILIZADO CONTIENE: ERTAPENEM SODICO EQUIVALENTE A 1 G DE ERTAPENEM. ENVASE CON UN FRASCO AMPULA CON LIOFILIZADO.</t>
  </si>
  <si>
    <t xml:space="preserve"> FINASTERIDA GRAGEA O TABLETA RECUBIERTA CADA GRAGEA O TABLETA RECUBIERTA CONTIENE: FINASTERIDA 5 MG. ENVASE CON 30 GRAGEAS O TABLETAS RECUBIERTAS.</t>
  </si>
  <si>
    <t>Oxibutinina. Tableta Cada Tableta contiene: Cloruro de oxibutinina 5 mg Envase con 30 Tabletas.</t>
  </si>
  <si>
    <t xml:space="preserve"> CICLOSPORINA CAPSULA DE GELATINA BLANDA CADA CAPSULA CONTIENE: CICLOSPORINA MODIFICADA O CICLOSPORINA EN MICROEMULSION 25 MG. ENVASE CON 50 CAPSULAS.</t>
  </si>
  <si>
    <t xml:space="preserve"> CILOSTAZOL. CADA TABLETA CONTIENE: CILOSTAZOL 100MG. ENVASE CON 30 TABLETAS.</t>
  </si>
  <si>
    <t xml:space="preserve"> SILDENAFIL TABLETAS. CADA TABLETA CONTIENE: CITRATO DE SILDENAFIL EQUIVALENTE A SILDENAFIL TABLETAS DE 50 MG. ENVASE CON 4 TABLETAS</t>
  </si>
  <si>
    <t xml:space="preserve"> NILOTINIB CAPSULA CADA CAPSULA CONTIENE: CLORHIDRATO DE NILOTINIB EQUIVALENTE A 200 MG DE NILOTINIB. ENVASE CON 112 CAPSULAS.</t>
  </si>
  <si>
    <t xml:space="preserve"> DASATINIB TABLETA CADA TABLETA CONTIENE: DASATINIB 50 MG. ENVASE CON 60 TABLETAS.</t>
  </si>
  <si>
    <t xml:space="preserve"> ACETILCISTEINA SOLUCION AL 20% CADA AMPOLLETA CONTIENE: ACETILCISTEINA 400 MG. ENVASE CON 5 AMPOLLETAS CON 2 ML (200 MG/ML).</t>
  </si>
  <si>
    <t xml:space="preserve"> MONTELUKAST COMPRIMIDO RECUBIERTO CADA COMPRIMIDO CONTIENE: MONTELUKAST SODICO QUIVALENTE A 10 MG DE MONTELUKAST. ENVASE CON 30 COMPRIMIDOS.</t>
  </si>
  <si>
    <t xml:space="preserve"> BUDESONIDA SUSPENSION PARA NEBULIZAR CADA ENVASE CONTIENE: BUDESONIDA (MICRONIZADA) 0.250 MG. ENVASE CON 5 ENVASES CON 2 ML.</t>
  </si>
  <si>
    <t xml:space="preserve"> BUDESONIDA POLVO CADA DOSIS CONTIENE: BUDESONIDA (MICRONIZADA) 100 ÂµG. ENVASE CON 200 DOSIS Y DISPOSITIVO INHALADOR.</t>
  </si>
  <si>
    <t xml:space="preserve"> PREGABALINA CAPSULA CADA CAPSULA CONTIENE: PREGABALINA 75 MG. ENVASE CON 14 CAPSULAS.</t>
  </si>
  <si>
    <t xml:space="preserve"> GABAPENTINA CAPSULA CADA CAPSULA CONTIENE: GABAPENTINA 300 MG. ENVASE CON 15 CAPSULAS.</t>
  </si>
  <si>
    <t xml:space="preserve"> TOXINA BOTULINICA TIPO A SOLUCION INYECTABLE CADA FRASCO AMPULA CON POLVO CONTIENE: TOXINA BOTULINICA TIPO A 100 U. ENVASE CON UN FRASCO AMPULA.</t>
  </si>
  <si>
    <t xml:space="preserve"> ACETATO DE GLATIRAMER SOLUCION INYECTABLE CADA JERINGA PRELLENADA CONTIENE: ACETATO DE GLATIRAMER 20 MG. ENVASE CON 28 JERINGAS PRELLENADAS (20 MG/ML CADA UNA).</t>
  </si>
  <si>
    <t xml:space="preserve"> VALACICLOVIR COMPRIMIDO RECUBIERTO CADA COMPRIMIDO RECUBIERTO CONTIENE: CLORHIDRATO DE VALACICLOVIR EQUIVALENTE A 500 MG DE VALACICLOVIR. ENVASE CON 42 COMPRIMIDOS RECUBIERTOS.</t>
  </si>
  <si>
    <t xml:space="preserve"> VALGANCICLOVIR COMPRIMIDO CADA COMPRIMIDO CONTIENE: CLORHIDRATO DE VALGANCICLOVIR EQUIVALENTE A 450 MG DE VALGANCICLOVIR. ENVASE CON 60 COMPRIMIDOS</t>
  </si>
  <si>
    <t>MULTIVITAMINAS (POLIVITAMINAS) Y MINERALES TABLETA, CAPSULA O GRAGEA CADA TABLETA, CAPSULA O GRAGEA CONTIENE: CLORHIDRATO DE TIAMINA. (VITAMINA B1) 5.0 A 10.0 MG. RIBOFLAVINA (VITAMINA B2) 2.5 A 10.0 MG. CLORHIDRATO DE PIRIDOXINA (VITAMINAB6) 2.0 A 5.0 MG. NICOTINAMIDA (NIACINAMIDA) 10.0 A 100.0 MG. CIANOCOBALAMINA (VITAMINA B12) 3.0 A 5.0 ÂµG. ACETATO DE ALFATOCOFEROL (VITAMINA E) 3.0 A 20.0 MG. RETINOL (VITAMINA A) 2000.0 A 10000.0 UI. COLECALCIFEROL (VITAMINA D3) 200.0 A 1000.0 UI. ACIDO PANTOTENICO 2.0 A 7.0 MG. SULFATO FERROSO 15.0 A 60.0 MG. SULFATO DE COBRE 1.0 A 4.0 MG. YODURO O FOSFATO DE POTASIO 0.15 A 4.0 MG. GLICEROFOSFATO, SULFATO O HIPOSULFITO DE MAGNESIO 1.0 A 8.00 MG. FOSFATO DE MAGNESIO 5.0 A 133.0 MG. CLORURO, FOSFATO O SULFATO DE ZINC 3.0 A 25.0 MG. ENVASE CON 30 TABLETAS, CAPSULAS O GRAGEAS.</t>
  </si>
  <si>
    <t xml:space="preserve"> TETRACAINA SOLUCION OFTALMICA CADA ML CONTIENE: CLORHIDRATO DE TETRACAINA 5.0 MG. ENVASE CON GOTERO INTEGRAL CON 10 ML.</t>
  </si>
  <si>
    <t>Ciclosporina. SoluciÃ³n OftÃ¡lmica Cada ml contiene: Ciclosporina A 1.0 mg Envase con frasco gotero con 5 ml.</t>
  </si>
  <si>
    <t xml:space="preserve"> BRIMONIDINA - TIMOLOL SOLUCION OFTALMICA CADA MILILITRO CONTIENE: TARTRATO DE BRIMONIDINA 2.00 MG. MALEATO DE TIMOLOL 6.80 MG. ENVASE CON GOTERO INTEGRAL CON 5 ML.</t>
  </si>
  <si>
    <t xml:space="preserve"> CARBOPLATINO SOLUCION INYECTABLE CADA FRASCO AMPULA CON LIOFILIZADO CONTIENE: CARBOPLATINO 150 MG. ENVASE CON UN FRASCO AMPULA.</t>
  </si>
  <si>
    <t xml:space="preserve"> IFOSFAMIDA SOLUCION INYECTABLE CADA FRASCO AMPULA CON POLVO O LIOFILIZADO CONTIENE: IFOSFAMIDA 1 G. ENVASE CON UN FRASCO AMPULA.</t>
  </si>
  <si>
    <t>IDARUBICINA SOLUCION INYECTABLE CADA FRASCO AMPULA CONTIENE: CLORHIDRATO DE IDARUBICINA 5 MG. ENVASE CON FRASCO AMPULA CON LIOFILIZADO O FRASCO AMPULA CON 5 ML (1 MG/ML).</t>
  </si>
  <si>
    <t xml:space="preserve"> VINORELBINA SOLUCION INYECTABLE CADA FRASCO AMPULA CONTIENE: DITARTRATO DE VINORELBINA EQUIVALENTE A 10 MG ENVASE CON UN FRASCO AMPULA CON 1 ML.</t>
  </si>
  <si>
    <t>PALONOSETRON SOLUCION INYECTABLE CADA FRASCO AMPULA CONTIENE: CLORHIDRATO DE PALONOSETRON EQUIVALENTE A 0.25 MG DE PALONOSETRON. ENVASE CON UN FRASCO AMPULA CON 5 ML.</t>
  </si>
  <si>
    <t xml:space="preserve"> GRANISETRON GRAGEA O TABLETA CADA GRAGEA O TABLETA CONTIENE: CLORHIDRATO DE GRANISETRON EQUIVALENTE A 1 MG DE GRANISETRON. ENVASE CON 2 GRAGEAS O TABLETAS.</t>
  </si>
  <si>
    <t xml:space="preserve"> APREPITANT CAPSULA CADA CAPSULA CONTIENE: 125 MG DE APREPITANT. CADA CAPSULA CONTIENE: 80 MG DE APREPITANT. ENVASE CON UNA CAPSULA DE 125 MG Y 2 CAPSULAS DE 80 MG.</t>
  </si>
  <si>
    <t xml:space="preserve"> VINORELBINA CAPSULA CADA CAPSULA CONTIENE: BITARTRATO DE VINORELBINA EQUIVALENTE A 20.00 MG DE VINORELBINA. ENVASE CON UNA CAPSULA.</t>
  </si>
  <si>
    <t xml:space="preserve"> VINORELBINA CAPSULA CADA CAPSULA CONTIENE: BITARTRATO DE VINORELBINA EQUIVALENTE A 30.00 MG DE VINORELBINA ENVASE CON UNA CAPSULA.</t>
  </si>
  <si>
    <t xml:space="preserve"> BORTEZOMIB 3.5MG SOLUCIÃ“N INYECTABLE. CADA FRASCO AMPULA CON LIOFILIZADO CONTIENE: BORTEZOMIB 3.5MG ENVASE CON UN FRASCO ÃMPULA.</t>
  </si>
  <si>
    <t xml:space="preserve"> ESCITALOPRAM. TABLETA CADA TABLETA CONTIENE: OXALATON DE ESCITALOPRAM EQUIVALENTE A 10 MG. DE ESCITALOPRAM ENVASE CON 28 TABLETAS</t>
  </si>
  <si>
    <t>FLUOXETINA CAPSULA O TABLETA CADA CAPSULA O TABLETA CONTIENE: CLORHIDRATO DE FLUOXETINA EQUIVALENTE A 20 MG DE FLUOXETINA. ENVASE CON 14 CAPSULAS O TABLETAS.</t>
  </si>
  <si>
    <t>DULOXETINA CAPSULA DE LIBERACION RETARDADA CADA CAPSULA DE LIBERACION RETARDADA CONTIENE: CLORHIDRATO DE DULOXETINA EQUIVALENTE A 60 MG DE DULOXETINA. ENVASE CON 14 CAPSULAS DE LIBERACION RETARDADA.</t>
  </si>
  <si>
    <t xml:space="preserve"> OLANZAPINA SOLUCION INYECTABLE CADA FRASCO AMPULA CON LIOFILIZADO CONTIENE: OLANZAPINA 10 MG. ENVASE CON UN FRASCO AMPULA.</t>
  </si>
  <si>
    <t xml:space="preserve"> ARIPIPRAZOL TABLETA CADA TABLETA CONTIENE: ARIPIPRAZOL 15 MG. ENVASE CON 20 TABLETAS.</t>
  </si>
  <si>
    <t>SULFASALAZINA TABLETA CON CAPA ENTERICA CADA TABLETA CON CAPA ENTERICA CONTIENE: SULFASALAZINA 500 MG. ENVASE CON 60 TABLETAS CON CAPA ENTERICA.</t>
  </si>
  <si>
    <t xml:space="preserve"> DEFLAZACORT TABLETA CADA TABLETA CONTIENE: EFLAZACORT6 MG. ENVASE CON 20 TABLETAS.</t>
  </si>
  <si>
    <t xml:space="preserve"> DEFLAZACORT TABLETA CADA TABLETA CONTIENE: DEFLAZACORT 30 MG. ENVASE CON 10 TABLETAS.</t>
  </si>
  <si>
    <t xml:space="preserve"> TOCILIZUMAB SOLUCION INYECTABLE CADA FRASCO AMPULA CONTIENE: TOCILIZUMAB 200 MG. ENVASE CON FRASCO AMPULA CON 10 ML.</t>
  </si>
  <si>
    <t xml:space="preserve"> ALBÃšMINA HUMANA 20% SOLUCIÃ“N INYECTABLE. CADA FRASCO ÃMPULA CONTIENE: 10G DE ALBÃšMINA HUMANA. ENVASE CON UN FRASCO ÃMPULA DE 50ML</t>
  </si>
  <si>
    <t>TIGECICLINA SOLUCION INYECTABLE CADA FRASCO AMPULA CON LIOFILIZADO CONTIENE: TIGECICLINA 50 MG. ENVASE CON UN FRASCO AMPULA.</t>
  </si>
  <si>
    <t>CLOROPIRAMINA SOLUCION INYECTABLE CADA AMPOLLETA CONTIENE: CLORHIDRATO DE CLOROPIRAMINA 20 MG. ENVASE CON 5 AMPOLLETAS CON 2 ML.</t>
  </si>
  <si>
    <t>TACROLIMUS CAPSULA CADA CAPSULA CONTIENE: TACROLIMUS MONOHIDRATADO EQUIVALENTE A 5 MG DE TACROLIMUS. ENVASE CON 50 CAPSULAS.</t>
  </si>
  <si>
    <t xml:space="preserve"> TACROLIMUS CAPSULA CADA CAPSULA CONTIENE: TACROLIMUS MONOHIDRATADO EQUIVALENTE A 1 MG DE TACROLIMUS. ENVASE CON 50 CAPSULAS.</t>
  </si>
  <si>
    <t xml:space="preserve"> LEVOSIMENDAN SOLUCION INYECTABLE CADA ML CONTIENE: LEVOSIMENDAN 2.5 MG. ENVASE CON 1 FRASCO AMPULA CON 5 ML.</t>
  </si>
  <si>
    <t xml:space="preserve"> ADENOSINA SOLUCION INYECTABLE CADA FRASCO AMPULA CONTIENE:ADENOSINA 6 MG. ENVASE CON 6 FRASCOS AMPULA CON 2 ML.</t>
  </si>
  <si>
    <t xml:space="preserve"> MILRINONA SOLUCION INYECTABLE CADA FRASCO AMPULA CONTIENE: LACTATO DE MILRINONA EQUIVALENTE A 20 MG DE MILRINONA. ENVASE CON UN FRASCO AMPULA CON 20 ML (1 MG/1 ML).</t>
  </si>
  <si>
    <t xml:space="preserve"> MILRINONA SOLUCION INYECTABLE CADA FRASCO AMPULA CONTIENE: LACTATO DE MILRINONA EQUIVALENTE A 20 MG DE MILRINONA. ENVASE CON 3 FRASCOS AMPULAS CON 10 ML (1 MG/1 ML). ENVASE CON 3 FRASCOS AMPULAS CON 10 ML 1 MG/1 ML</t>
  </si>
  <si>
    <t>ESMOLOL SOLUCION INYECTABLE CADA AMPOLLETA CONTIENE: CLORHIDRATO DE ESMOLOL 2.5 G. ENVASE CON 2 AMPOLLETAS CON 10 ML. (250 MG/ ML).</t>
  </si>
  <si>
    <t xml:space="preserve"> ATORVASTATINA TABLETA CADA TABLETA CONTIENE: ATORVASTATINA CALCICA TRIHIDRATADA EQUIVALENTE A 20 MG DE ATORVASTATINA. ENVASE CON 10 TABLETAS.</t>
  </si>
  <si>
    <t xml:space="preserve"> ALTEPLASA SOLUCION INYECTABLE CADA FRASCO AMPULA CON LIOFILIZADO CONTIENE: ALTEPLASA (ACTIVADOR TISULAR DEL PLASMINOGENO HUMANO) 50 MG. ENVASE CON 2 FRASCOS AMPULA CON LIOFILIZADO, 2 FRASCOS AMPULA CON DISOLVENTE Y EQUIPO ESTERILIZADO PARA SU RECONSTITUCION.</t>
  </si>
  <si>
    <t>TENECTEPLASA SOLUCION INYECTABLE CADA FRASCO AMPULA CONTIENE: TENECTEPLASA 50 MG (10,000 U). ENVASE CON FRASCO AMPULA Y JERINGA PRELLENADA CON 10 ML DE AGUA INYECTABLE.</t>
  </si>
  <si>
    <t xml:space="preserve"> METFORMINA TABLETA CADA TABLETA CONTIENE: CLORHIDRATO DE METFORMINA 850 MG. ENVASE CON 30 TABLETAS.</t>
  </si>
  <si>
    <t xml:space="preserve"> DESMOPRESINA SOLUCION INYECTABLE CADA AMPOLLETA CONTIENE: ACETATO DE DESMOPRESINA 15 ÂµG. ENVASE CON 5 AMPOLLETAS CON UN ML.</t>
  </si>
  <si>
    <t xml:space="preserve"> SUCRALFATO TABLETA CADA TABLETA CONTIENE: SUCRALFATO 1 G. ENVASE CON 40 TABLETAS.</t>
  </si>
  <si>
    <t xml:space="preserve"> OCTREOTIDA SUSPENSION INYECTABLE CADA FRASCO AMPULA CONTIENE: OCTREOTIDA 1 MG. ENVASE CON UN FRASCO AMPULA CON 5 ML.</t>
  </si>
  <si>
    <t xml:space="preserve"> OMEPRAZOL TABLETA O GRAGEA O CAPSULA CADA TABLETA O GRAGEA O CAPSULA CONTIENE: OMEPRAZOL 20 MG. ENVASE CON 7 TABLETAS O GRAGEAS O CAPSULAS.</t>
  </si>
  <si>
    <t xml:space="preserve"> Pantoprazol o rabeprazol u omeprazol. Tableta o Gragea o CÃ¡psula Cada Tableta o Gragea o CÃ¡psula contiene: Pantoprazol 40 mg o Rabeprazol sÃ³dico 20 mg u omeprazol 20 mg Envase con 14 Tabletas o Grageas o CÃ¡psulas</t>
  </si>
  <si>
    <t>RABEPRAZOL TABLETA O GRAGEA O CAPSULA CADA TABLETA O GRAGEA O CAPSULA CONTIENE: RABEPRAZOL SODICO 20 MG. ENVASE CON 28 TABLETAS O GRAGEAS O CAPSULAS.</t>
  </si>
  <si>
    <t xml:space="preserve"> PANTOPRAZOL SOLUCION INYECTABLE CADA FRASCO AMPULA CON LIOFILIZADO CONTIENE: PANTOPRAZOL SODICO EQUIVALENTE A 40 MG DE PANTOPRAZOL. ENVASE CON UN FRASCO AMPULA CON LIOFILIZADO Y AMPOLLETA CON 10 ML DE DILUYENTE.</t>
  </si>
  <si>
    <t xml:space="preserve"> ESOMEPRAZOL TABLETA CADA TABLETA CONTIENE: ESOMEPRAZOL MAGNESICO TRIHIDRATADO EQUIVALENTE A 40 MG. DE ESOMEPRAZOL. ENVASE CON 14 TABLETAS.</t>
  </si>
  <si>
    <t xml:space="preserve"> TERLIPRESINA SOLUCION INYECTABLE CADA FRASCO AMPULA O AMPOLLETA CON SOLUCION CONTIENE: ACETATO DE TERLIPRESINA 1 MG EQUIVALENTE A 0.86 MG DE TERLIPRESINA. ENVASE CON UN FRASCO AMPULA CON LIOFILIZADO Y UNA AMPOLLETA CON 5 ML DE DILUYENTE.</t>
  </si>
  <si>
    <t xml:space="preserve"> PEGINTERFERON ALFA SOLUCION INYECTABLE CADA PLUMA PRECARGADA CON LIOFILIZADO CONTIENE: PEGINTERFERON ALFA-2B 100 ÂµG. ENVASE CON UNA PLUMA PRECARGADA Y UN CARTUCHO CON 0.5 ML DE DILUYENTE.</t>
  </si>
  <si>
    <t xml:space="preserve"> ACIDO ASCORBICO SOLUCION INYECTABLE CADA AMPOLLETA CONTIENE: ACIDO ASCORBICO 1 G. ENVASE CON 6 AMPOLLETAS DE 10 ML.</t>
  </si>
  <si>
    <t xml:space="preserve"> ACIDO FOLINICO TABLETA CADA TABLETA CONTIENE: FOLINATO CALCICO EQUIVALENTE A 15 MG DE ACIDO FOLINICO. ENVASE CON 12 TABLETAS.</t>
  </si>
  <si>
    <t xml:space="preserve"> RANIBIZUMAB SOLUCION INYECTABLE CADA FRASCO AMPULA CONTIENE: RANIBIZUMAB 2.3 MG. ENVASE CON UN FRASCO AMPULA CON 0.23 ML (2.3 MG/0.23 ML). UNA AGUJA DE FILTRO, UNA AGUJA DE INYECCION Y UNA JERINGUILLA PARA INYECCION INTRAVITREA.</t>
  </si>
  <si>
    <t xml:space="preserve"> INMUNOGLOBULINA G NO MODIFICADA SOLUCION INYECTABLE CADA FRASCO AMPULA CON LIOFILIZADO O SOLUCION CONTIENEN: INMUNOGLOBULINA G NO MODIFICADA 6 G. ENVASE CON UN FRASCO AMPULA CON 120 ML.</t>
  </si>
  <si>
    <t xml:space="preserve"> INMUNOGLOBULINA G NO MODIFICADA SOLUCION INYECTABLE CADA FRASCO AMPULA CONTIENE: INMUNOGLOBULINA G NO MODIFICADA 5 G. ENVASE CON UN FRASCO AMPULA CON 100 ML.</t>
  </si>
  <si>
    <t>TRIMETOPRIMA Y SULFAMETOXAZOL SOLUCION INYECTABLE CADA AMPOLLETA CONTIENE: TRIMETOPRIMA 160 MG. SULFAMETOXAZOL 800 MG. ENVASE CON 6 AMPOLLETAS CON 3 ML.</t>
  </si>
  <si>
    <t xml:space="preserve"> CEFALOTINA SOLUCION INYECTABLE CADA FRASCO AMPULA CON POLVO CONTIENE: CEFALOTINA SODICA EQUIVALENTE A 1 G DE CEFALOTINA ENVASE CON UN FRASCO AMPULA Y 5 ML DE DILUYENTE.</t>
  </si>
  <si>
    <t xml:space="preserve"> IMIPENEM Y CILASTATINA SOLUCION INYECTABLE CADA FRASCO AMPULA CON POLVO CONTIENE: IMIPENEM MONOHIDRATADO EQUIVALENTE A 500 MG DE IMIPENEM. CILASTATINA SODICA EQUIVALENTE A 500 MG DE CILASTATINA. ENVASE CON UN FRASCO AMPULA</t>
  </si>
  <si>
    <t xml:space="preserve"> FLUCONAZOL CAPSULA O TABLETA CADA CAPSULA O TABLETA CONTIENE: FLUCONAZOL 100 MG. ENVASE CON 10 CAPSULAS O TABLETAS.</t>
  </si>
  <si>
    <t xml:space="preserve"> MEROPENEM 500MG. SOLUCIÃ“N INYECTABLE CADA FRASCO ÃMPULA CON POLVO CONTIENE: MEROPENEM TRIHIDRATADO EQUIVALENTE A 500MG DE MEROPENEM. ENVASE CON 10 FRASCOS ÃMPULA.</t>
  </si>
  <si>
    <t xml:space="preserve"> MEROPENEM SOLUCION INYECTABLE CADA FRASCO AMPULA CON POLVO CONTIENE: MEROPENEM TRIHIDRATADO EQUIVALENTE A 1 G DE MEROPENEM. ENVASE CON 1 FRASCO AMPULA.</t>
  </si>
  <si>
    <t>CEFEPIMA SOLUCION INYECTABLE CADA FRASCO AMPULA CONTIENE: CLORHIDRATO MONOHIDRATADO DE CEFEPIMA EQUIVALENTE A 1 G DE CEFEPIMA. ENVASE CON UN FRASCO AMPULA Y AMPOLLETA CON 3 ML DE DILUYENTE.</t>
  </si>
  <si>
    <t>Ãcido micofenÃ³lico. Gragea con Capa EntÃ©rica o Tableta de LiberaciÃ³n Prolongada. Cada gragea con capa entÃ©rica o tableta de liberaciÃ³n prolongada contiene: Micofenolato sÃ³dico equivalente a 180 mg de Ã¡cido micofenÃ³lico. Envase con 120 Grageas con capa entÃ©rica o tabletas de liberaciÃ³n prolongada.</t>
  </si>
  <si>
    <t xml:space="preserve"> ACIDO MICOFENOLICO GRAGEA CON CAPA ENTERICA O TABLETA DE LIBERACION PROLONGADA CADA GRAGEA CON CAPA ENTERICA O TABLETA DE LIBERACION PROLONGADA CONTIENE: MICOFENOLATO SODICO EQUIVALENTE A 360 MG DE ACIDO MICOFENOLICO. ENVASE CON 120 GRAGEAS CON CAPA ENTERICA O TABLETAS DE LIBERACION PROLONGADA.</t>
  </si>
  <si>
    <t>PASTILLEO ACIDO MICOFENOLICO COMPRIMIDO CADA COMPRIMIDO CONTIENE: MICOFENOLATO DE MOFETILO 500 MG. ENVASE CON 50 COMPRIMIDOS.</t>
  </si>
  <si>
    <t xml:space="preserve"> BASILIXIMAB. SOLUCION INYECTABLE CADA FRASCO AMPULA CON LIOFILIZADO CONTIENE: BASILIXIMAB 20 MG ENVASE CON 2 FRASCO AMPULA Y 2 AMPOLLETAS CON 5 ML DE DILUYENTE</t>
  </si>
  <si>
    <t xml:space="preserve"> TAMSULOSINA CAPSULA DE LIBERACION PROLONGADA CADA CAPSULA DE LIBERACION PROLONGADA CONTIENE: CLORHIDRATO DE TAMSULOSINA 0.4 MG. ENVASE CON 20 CAPSULAS.</t>
  </si>
  <si>
    <t xml:space="preserve"> CASPOFUNGINA SOLUCION INYECTABLE CADA FRASCO AMPULA CON POLVO CONTIENE: ACETATO DE CASPOFUNGINA EQUIVALENTE A 50 MG DE CASPOFUNGINA. ENVASE CON FRASCO AMPULA CON POLVO PARA 10.5 ML (5 MG/ML).</t>
  </si>
  <si>
    <t xml:space="preserve"> VORICONAZOL SOLUCION INYECTABLE CADA FRASCO AMPULA CON LIOFILIZADO CONTIENE: VORICONAZOL 200 MG. ENVASE CON UN FRASCO AMPULA CON LIOFILIZADO.</t>
  </si>
  <si>
    <t xml:space="preserve"> Voriconazol. Tableta Cada Tableta contiene: Voriconazol 200 mg Envase con 14 Tabletas.</t>
  </si>
  <si>
    <t xml:space="preserve"> ERITROPOYETINA SOLUCION INYECTABLE CADA FRASCO AMPULA CON LIOFILIZADO O SOLUCION CONTIENE: ERITROPOYETINA HUMANA RECOMBINANTE O ERITROPOYETINA HUMANA RECOMBINANTE ALFA O ERITROPOYETINA BETA 4000 UI. ENVASE CON 6 FRASCOS AMPULA CON O SIN DILUYENTE.</t>
  </si>
  <si>
    <t xml:space="preserve"> NIMODIPINO SOLUCION INYECTABLE CADA FRASCO AMPULA CONTIENE: NIMODIPINO 10 MG. ENVASE CON 1 FRASCO AMPULA CON 50 ML CON O SIN EQUIPO PERFUSOR DE POLIETILENO.</t>
  </si>
  <si>
    <t>VALPROATO DE MAGNESIO 600 MG. TABLETA DE LIBERACION PROLONGADA CADA TABLETA CONTIENE: VALPROATO DE MAGNESIO 600 MG. ENVASE CON 30 TABLETAS.</t>
  </si>
  <si>
    <t xml:space="preserve"> OLIGOMETALES ENDOVENOSOS SOLUCION INYECTABLE CADA 100 ML. CONTIENEN: CLORURO DE ZINC 55.0 MG. SULFATO CUPRICO PENTAHIDRATADO 16.9 MG. SULFATO DE MANGANESO 38.10 MG. YODURO DE SODIO 1.30 MG. FLUORURO DE SODIO 14.0 MG. CLORURO DE SODIO 163.9 MG. CADA FRASCO AMPULA PROPORCIONA EN ELECTROLITOS: ZINC 0.1614 MEQ. COBRE 0.0271 MEQ. MANGANESO 0.0902 MEQ. SODIO 4.5493 MEQ. SULFATO 0.1172 MEQ. YODO 0.0017 MEQ. FLUOR 0.0666 MEQ. CLORO 0.7223 MEQ. ENVASE CON 10 FRASCOS AMPULA DE 20 ML.</t>
  </si>
  <si>
    <t>MULTIVITAMINAS (POLIVITAMINAS) Y MINERALES JARABE CADA 5 ML CONTIENEN: VITAMINA A 2 500 UI. VITAMINA D2 200 UI. VITAMINA E 15.0 MG. VITAMINA C 60.0 MG. TIAMINA 1.05 MG. RIBOFLAVINA 1.2 MG. PIRIDOXINA 1.05 MG. CIANOCOBALAMINA 4.5 ÂµG. NICOTINAMIDA 13.5 MG. HIERRO ELEMENTAL 10.0 MG. ENVASE CON 240 ML Y DOSIFICADOR.</t>
  </si>
  <si>
    <t>MULTIVITAMINAS SOLUCION INYECTABLE ADULTO CADA FRASCO AMPULA CON LIOFILIZADO CONTIENE: RETINOL (VITAMINA A) 3300.0 U. COLECALCIFEROL (VITAMINA D3) 200.0 U. ACETATO DE TOCOFEROL. (VITAMINA E) 10.0 U. NICOTINAMIDA 40.0 MG. RIBOFLAVINA 3.6 MG. CLORHIDRATO DE PIRIDOXINA. EQUIVALENTE A 4.0 MG DE PIRIDOXIMA. DEXPANTENOL EQUIVALENTE A 15.0 MG DE ACIDO PANTOTENICO. CLORHIDRATO DE TIAMINA, EQUIVALENTE A 3.0 MG DE TIAMINA. ACIDO ASCORBICO 100.0 MG. BIOTINA 0.060 MG. CIANOCOBALAMINA 0.005 MG. ACIDO FOLICO 0.400 MG. ENVASE CON UN FRASCO AMPULA Y DILUYENTE DE 5 ML.</t>
  </si>
  <si>
    <t xml:space="preserve"> CLORURO DE SODIO SOLUCION INYECTABLE AL 17.7% CADA ML CONTIENE: CLORURO DE SODIO 0.177 G. ENVASE CON CIEN AMPOLLETAS DE 10 ML.</t>
  </si>
  <si>
    <t xml:space="preserve"> NUTRICION PARENTERAL EMULSION INYECTABLE CADA 100 ML CONTIENEN: EN EL COMPARTIMIENTO DE EMULSION DE GLUCOSA AL 11%: GLUCOSA MONOHIDRATADA EQUIVALENTE A 11.00 G DE GLUCOSA ANHIDRA. EN EL COMPARTIMIENTO DE AMINOACIDOS AL 11% CON ELECTROLITOS: L-ALANINA 1.600 G. L-ARGININA 1.130 G. L-ACIDO ASPARTICO 0.340 G. L-ACIDO GLUTAMICO 0.560 G. L-GLICINA (ACIDO AMINOACETICO) 0.790 G. L-HISTIDINA 0.680 G. L-ISOLEUCINA 0.560 G. L-LEUCINA 0.790 G. CLORHIDRATO DE L-LISINA EQUIVALENTE A 0.900 G. DE L-LISINA. L-METIONINA 0.560 G. L-FENILALALINA 0.790 G. L-PROLINA 0.680 G. L-SERINA 0.450 G. L-TREONINA 0.560 G. L-TRIPTOFANO 0.190 G. L-TIROSINA 0.023 G. L-VALINA 0.730 G. CLORURO DE CALCIO DIHIDRATADO EQUIVALENTE A 0.074 G DE CLORURO DE CALCIO. GLICEROFOSFATO DE SODIO 0.504 G SULFATO DE MAGNESIO. HEPTAHIDRATADO EQUIVALENTE A 0.160 G DE SULFATO DE MAGNESIO. CLORURO DE POTASIO 0.597 G. ACETATO DE SODIO TRIHIDRATADO EQUIVALENTE A 0.490 G DE ACETATO DE SODIO.EN EL COMPARTIMIENTO DE EMULSION DE LIPIDOS AL 20%. ACEITE DE SOYA PURIFICADO 20.0 G. ENVASE CON BOLSA DE PLASTICO DE 1440 ML CON TRES COMPARTIMIENTOS (GLUCOSA 11% 885 ML, AMINOACIDOS AL 11% CON ELECTROLITOS 300 ML Y LIPIDOS AL 20% 255 ML).</t>
  </si>
  <si>
    <t xml:space="preserve"> NUTRICION PARENTERAL EMULSION INYECTABLE CADA 100 ML CONTIENEN: GLUCOSA 11%, AMINOACIDOS 11%, LIPIDOS AL 20%.. LOS TRES COMPARTIMIENTOS CON OTROS COMPONENTES. ENVASE CON BOLSA DE PLASTICO DE 2400 ML CON TRES COMPARTIMIENTOS (GLUCOSA 11% 1475 ML, AMINOACIDOS AL 11% CON ELECTROLITOS 500 ML Y LIPIDOS AL 20% 425 ML). (VER ESPECIFICACIONES EN CBCISS)</t>
  </si>
  <si>
    <t xml:space="preserve"> DIETA POLIMERICA SIN FIBRA SUSPENSION ORAL O ENTERAL CONTENIDO CADA 100 ML CONTIENE: - UNIDADES â€“ MINIMO- MAXIMO PROTEINAS â€“ G / 3.6 / 4; LIPIDOS â€“ G / 3.4 / 3.92; HIDRATOS DE CARBONO â€“ G / 12.72 / 13.8; VITAMINA A U.I. / 264.2 / 400; VITAMINA D U.I. / 21.1 / 28; VITAMINA E U.I. / 2.4 / 3.33; VITAMINA K1 - ÂµG / 4.2 / 8; VITAMINA C â€“ MG / 9.7 / 15.9; TIAMINA B1 â€“ MG / 0.16 / 0.2; RIBOFLABINA B2 â€“ MG / 0.18 / 0.24; NIACINA â€“ MG / 2.11 / 2.8; VITAMINA B6 â€“ MG / 0.21 / 0.4; ACIDO FOLICO - ÂµG / 42.3 / 54; ACIDO PANTOTENICO â€“ MG / 1.06 / 1.4; VITAMINA B12 - ÂµG / 0.63 / 0.8; BIOTINA - ÂµG / 31.7 / 40; COLINA - MG / 31.3 / 45.2; CALCIO â€“ MG / 49.4 / 75.4; FOSFORO â€“ MG / 49.4 / 66; MAGNESIO â€“ MG / 19.8 / 37.7; ZINC â€“ MG / 0.32 / 0.99; HIERRO â€“ MG / 0.89 / 1.13; MANGANESO â€“ MG / 0.15 / 0.26; IODO - ÂµG / 7 / 9.4; SODIO â€“ MG / 47 / 79; POTASIO â€“ MG / 118 / 162; CLORURO â€“ MG / 93.5 / 134; CROMO - ÂµG / 3.77 / 5.1; MOLIBDENO - ÂµG / 7.5 / 12.2; SELENIO - ÂµG / 3.77 / 5.1; COBRE â€“ MG / 0.09 / 0.16; ENVASE CON 236 A 250 ML.</t>
  </si>
  <si>
    <t xml:space="preserve"> DIETA POLIMERICA CON FIBRA SUSPENSION ORAL O ENTERAL CONTENIDO CADA 100 ML CONTIENE: - UNIDADES â€“ MINIMO- MAXIMO PROTEINAS â€“ G / 3.69 / 3.74; LIPIDOS â€“ G / 3.45 / 3.56; HIDRATOS DE CARBONO â€“ G / 11.90 / 15; FIBRA DIETARIA TOTAL â€“ G / 1.25 / 1.35; VITAMINA A UI / 359.3 / 400; VITAMINA D UI / 20.0 / 28.7; VITAMINA E UI / 2.8 / 3.3; VITAMINA K1 - ÂµG / 5.9 / 8; VITAMINA C â€“ MG / 14.0 / 21.6; TIAMINA B1 â€“ MG / 0.16 / 0.2; RIBOFLABINA B2 â€“ MG / 0.19 / 0.24; NIACINA â€“ MG / 2.16 / 2.8; VITAMINA B6 â€“ MG / 0.21; ACIDO FOLICO - ÂµG / 43.1 / 54; ACIDO PANTOTENICO â€“ MG / 1.0 / 1.4; VITAMINA B12 - ÂµG / 0.68 / 0.8; BIOTINA - ÂµG / 32.5 / 40; COLINA â€“ MG / 43.1 / 45.2; CALCIO â€“ MG / 65.5 / 66; FOSFORO â€“ MG / 65.5 / 66; MAGNESIO â€“ MG / 26.7 / 31; ZINC â€“ MG / 1.3 / 1.5; HIERRO â€“ MG / 1.1 / 1.2; MANGANESO â€“ MG / 0.25 / 0.34; IODO - ÂµG / 9 / 10; SODIO â€“ MG / 46.78 / 70.5; POTASIO â€“ MG / 117.1 / 157; CLORURO â€“ MG / 93.5 / 126; CROMO - ÂµG / 3.74 / 6.7; MOLIBDENO - ÂµG / 10.2 / 11.2; SELENIO - ÂµG / 3.74 / 4.7; COBRE â€“ MG / 0.13 / 0.14; ENVASE CON 236 A 250 ML.</t>
  </si>
  <si>
    <t xml:space="preserve"> AMINOACIDOS ENRIQUECIDOS CON AMINOACIDOS DE CADENA RAMIFICADA SOLUCION INYECTABLE CONTENIDO CADA 100 ML CONTIENE: - UNIDADES â€“ MINIMO- MAXIMO L- ISOLEUCINA â€“ MG / 700 / 1380; L- LEUCINA â€“ MG / 1100 / 1580; L- LISINA â€“ MG / 265 / 690; L- METIONINA â€“ MG / 110 / 450; L- FENILALANINA â€“ MG / 80 / 480; L- TREONINA â€“ MG / 200 / 450; L- TRIPTOFANO â€“ MG / 70 / 130; L- VALINA â€“ MG / 780 / 1240; HISTIDINA â€“ MG / 150 / 280; CISTEINA O CISTINA â€“ MG / 0 / 55; TIROSINA â€“ MG / 0 / 33; L- ALANINA - MG / 395 / 660; L- ARGININA â€“ MG / 464 / 1100; L- PROLINA â€“ MG / 445 / 950; L- SERINA â€“ MG / 220 / 575; GLICINA ( AC. AMINOACETICO ) â€“ MG / 300 / 700; *PIROSULFITO DE SODIO â€“ MG / 0 / 50; AGUA INYECTABLE â€“ ML / 0 / 100; AMINOACIDOS DE CADENA RAMIFICADA - % / 40 / 55. * PUEDEN O NO VENIR EN LA FORMULA LO CUAL NO MODIFICA EL EFECTO TERAPEUTICO DESEADO. PRESENTACION 500 ML</t>
  </si>
  <si>
    <t xml:space="preserve"> EXEMESTANO GRAGEA CADA GRAGEA CONTIENE: EXEMESTANO 25.0 MG. ENVASE CON 30 GRAGEAS.</t>
  </si>
  <si>
    <t xml:space="preserve"> TRASTUZUMAB SOLUCION INYECTABLE CADA FRASCO AMPULA CON POLVO CONTIENE: TRASTUZUMAB 440 MG. ENVASE CON UN FRASCO AMPULA CON POLVO Y UN FRASCO AMPULA CON 20 ML DE DILUYENTE.</t>
  </si>
  <si>
    <t xml:space="preserve"> FLUTAMIDA TABLETA CADA TABLETA CONTIENE: FLUTAMIDA 250 MG. ENVASE CON 90 TABLETAS.</t>
  </si>
  <si>
    <t xml:space="preserve"> ONDANSETRON SOLUCION INYECTABLE CADA AMPOLLETA O FRASCO AMPULA CONTIENE: CLORHIDRATO DIHIDRATADO DE ONDANSETRON EQUIVALENTE A 8 MG DE ONDANSETRON. ENVASE CON 3 AMPOLLETAS O FRASCOS AMPULA CON 4 ML.</t>
  </si>
  <si>
    <t>LEUPRORELINA SUSPENSION INYECTABLE CADA FRASCO AMPULA CON MICROESFERAS LIOFILIZADAS CONTIENE: ACETATO DE LEUPRORELINA 3.75 MG. ENVASE CON UN FRASCO AMPULA Y DILUYENTE CON 2 ML Y EQUIPO PARA SU ADMINISTRACION</t>
  </si>
  <si>
    <t xml:space="preserve"> FILGRASTIM SOLUCION INYECTABLE CADA FRASCO AMPULA O JERINGA CONTIENE: FILGRASTIM 300 ÂµG. ENVASE CON 5 FRASCOS AMPULA O JERINGAS.</t>
  </si>
  <si>
    <t xml:space="preserve"> RITUXIMAB SOLUCION INYECTABLE CADA FRASCO AMPULA CONTIENE: RITUXIMAB 100 MG. ENVASE CON 2 FRASCOS AMPULA CON 10 ML.</t>
  </si>
  <si>
    <t xml:space="preserve"> PACLITAXEL SOLUCION INYECTABLE CADA FRASCO AMPULA CONTIENE: PACLITAXEL 300 MG. ENVASE CON UN FRASCO AMPULA CON 50 ML, CON EQUIPO PARA VENOCLISIS LIBRE DE POLIVINILCLORURO (PVC) Y FILTRO CON MEMBRANA NO MAYOR DE 0.22 M.</t>
  </si>
  <si>
    <t xml:space="preserve"> TRETINOINA CAPSULA CADA CAPSULA CONTIENE: TRETINOINA 10 MG. ENVASE CON 100 CAPSULAS.</t>
  </si>
  <si>
    <t xml:space="preserve"> DOCETAXEL SOLUCION INYECTABLE. CADA FRASCO AMPULA CONTIENE: DOCETAXEL ANHIDRO O TRIHIDRATADO EQUIVALENTE A 80 MG DE DOCETA EL ENVASE CON UN FRASCO AMPULA CON 80 MG Y FRASCO AMPULA CON 6 ML DE DILUYENTE</t>
  </si>
  <si>
    <t xml:space="preserve"> GEMCITABINA SOLUCION INYECTABLE CADA FRASCO AMPULA CONTIENE:CLORHIDRATO DE GEMCITABINA EQUIVALENTE A 1 G DE GEMCITABINA. ENVASE CON UN FRASCO AMPULA.</t>
  </si>
  <si>
    <t xml:space="preserve"> BICALUTAMIDA TABLETA CADA TABLETA CONTIENE: BICALUTAMIDA 50 MG. ENVASE CON 28 TABLETAS.</t>
  </si>
  <si>
    <t>IRINOTECAN SOLUCION INYECTABLE EL FRASCO AMPULA CONTIENE: CLORHIDRATO DE IRINOTECAN O CLORHIDRATO DE IRINOTECAN TRIHIDRATADO 100 MG. ENVASE CON UN FRASCO AMPULA CON 5 ML.</t>
  </si>
  <si>
    <t xml:space="preserve"> RITUXIMAB SOLUCION INYECTABLE CADA FRASCO AMPULA CONTIENE: RITUXIMAB 500 MG. ENVASE CON UN FRASCO AMPULA CON 50 ML.</t>
  </si>
  <si>
    <t xml:space="preserve"> ANASTROZOL TABLETA CADA TABLETA CONTIENE: ANASTROZOL 1 MG. ENVASE CON 28 TABLETAS.</t>
  </si>
  <si>
    <t xml:space="preserve"> LEUPRORELINA SUSPENSION INYECTABLE CADA JERINGA PRELLENADA CON POLVO LIOFILIZADO CONTIENE: ACETATO DE LEUPRORELINA 22.5 MG. ENVASE CON JERINGA PRELLENADA CON POLVO LIOFILIZADO Y JERINGA PRELLENADA CON 0.5 ML CON SISTEMA DE LIBERACION.</t>
  </si>
  <si>
    <t xml:space="preserve"> CINARIZINA TABLETA CADA TABLETA CONTIENE: CINARIZINA 75 MG. ENVASE CON 60 TABLETAS.</t>
  </si>
  <si>
    <t>PEGFILGRASTIM SOLUCION INYECTABLE CADA JERINGA PRELLENADA CONTIENE: PEGFILGRASTIM 6 MG. ENVASE CON UNA JERINGA PRELLENADA CON 6 MG/0.60 ML.</t>
  </si>
  <si>
    <t xml:space="preserve"> PEMETREXED SOLUCION INYECTABLE CADA FRASCO AMPULA CON LIOFILIZADO CONTIENE: PEMETREXED DISODICO HEPTAHIDRATADO O PEMETREXED DISODICO EQUIVALENTE A 500 MG DE PEMETREXED. ENVASE CON FRASCO AMPULA.</t>
  </si>
  <si>
    <t xml:space="preserve"> FLUDARABINA COMPRIMIDO CADA COMPRIMIDO CONTIENE: FOSFATO DE FLUDARABINA 10 MG. ENVASE CON 15 COMPRIMIDOS.</t>
  </si>
  <si>
    <t xml:space="preserve"> DOCETAXEL SOLUCION INYECTABLE. CADA FRASCO AMPULA CONTIENE: DOCETAXEL ANHIDRO O TRIHIDRATADO EQUIVALENTE A 20 MG DE DOCETAXEL. ENVASE CON FRASCO AMPULA CON 20 MG Y FRASCO AMPULA CON 1.5 ML DE DILUYENTE.</t>
  </si>
  <si>
    <t xml:space="preserve"> OXALIPLATINO SOLUCION INYECTABLE CADA FRASCO AMPULA CONTIENE: OXALIPLATINO 50 MG. ENVASE CON UN FRASCO AMPULA CON LIOFILIZADO O ENVASE CON UN FRASCO AMPULA CON 10 ML.</t>
  </si>
  <si>
    <t xml:space="preserve"> OXALIPLATINO SOLUCION INYECTABLE CADA FRASCO AMPULA CONTIENE: OXALIPLATINO 100 MG. ENVASE CON UN FRASCO AMPULA CON LIOFILIZADO O ENVASE CON UN FRASCO AMPULA CON 20 ML.</t>
  </si>
  <si>
    <t>CAPECITABINA TABLETA CADA TABLETA CONTIENE: CAPECITABINA 500 MG. ENVASE CON 120 TABLETAS.</t>
  </si>
  <si>
    <t>TEMOZOLOMIDA CAPSULA CADA CAPSULA CONTIENE: TEMOZOLOMIDA 100 MG. ENVASE CON 20 CAPSULAS.</t>
  </si>
  <si>
    <t>CULTIVO BCG SSI, BCG SSI VGE UINY 30MG 4F. CULTIVO BCG SUSPENSIÃ“N CADA FRASCO CON LIOFILIZADO CONTIENE: MYCOBACTERIUM BOVIS (BCG) CEPA DANESA 1331 30MG ENVASE CON 4 FRASCOS ÃMPULA</t>
  </si>
  <si>
    <t xml:space="preserve"> ACIDO ZOLEDRONICO SOLUCION INYECTABLE CADA FRASCO AMPULA CON 5 ML CONTIENE: ACIDO ZOLEDRONICO MONOHIDRATADO EQUIVALENTE A 4.0 MG DE ACIDO ZOLEDRONICO. ENVASE CON UN FRASCO AMPULA.</t>
  </si>
  <si>
    <t xml:space="preserve"> GEFITINIB TABLETA CADA TABLETA CONTIENE: GEFITINIB 250 MG. ENVASE CON 30 TABLETAS.</t>
  </si>
  <si>
    <t xml:space="preserve"> BEVACIZUMAB SOLUCION INYECTABLE CADA FRASCO AMPULA CONTIENE: BEVACIZUMAB 100 MG. ENVASE CON FRASCO AMPULA CON 4 ML.</t>
  </si>
  <si>
    <t xml:space="preserve"> BEVACIZUMAB SOLUCION INYECTABLE CADA FRASCO AMPULA CONTIENE: BEVACIZUMAB 400 MG. ENVASE CON FRASCO AMPULA CON 16 ML.</t>
  </si>
  <si>
    <t>ERLOTINIB COMPRIMIDO CADA COMPRIMIDO CONTIENE: CLORHIDRATO DE ERLOTINIB EQUIVALENTE A 150 MG DE ERLOTINIB ENVASE CON 30 COMPRIMIDOS.</t>
  </si>
  <si>
    <t xml:space="preserve"> CETUXIMAB SOLUCION INYECTABLE. CADA FRASCO AMPULA CONTIENE: CETUXIMAB 100 MG ENVASE CON FRASCO AMPULA CON 20 ML (5MG/ML).</t>
  </si>
  <si>
    <t xml:space="preserve"> SORAFENIB COMPRIMIDO CADA COMPRIMIDO CONTIENE: TOSILATO DE SORAFENIB EQUIVALENTE A 200 MG DE SORAFENIB. ENVASE CON 112 COMPRIMIDOS.</t>
  </si>
  <si>
    <t xml:space="preserve"> PAROXETINA TABLETA CADA TABLETA CONTIENE: CLORHIDRATO DE PAROXETINA EQUIVALENTE A 20 MG DE PAROXETINA. ENVASE CON 10 TABLETAS.</t>
  </si>
  <si>
    <t xml:space="preserve"> SUNITINIB CAPSULA CADA CAPSULA CONTIENE: MALATO DE SUNITINIB EQUIVALENTE A 12.5 MG DE SUNITINIB. ENVASE CON 28 CAPSULAS.</t>
  </si>
  <si>
    <t>Zuclopentixol. Tableta Cada Tableta contiene: Diclorhidrato de zuclopentixol equivalente a 25 mg de zuclopentixol Envase con 20 Tabletas.</t>
  </si>
  <si>
    <t xml:space="preserve"> ZUCLOPENTIXOL TABLETA CADA TABLETA CONTIENE: DICLORHIDRATO DE ZUCLOPENTIXOL EQUIVALENTE A 25 MG DE ZUCLOPENTIXOL. ENVASE CON 50 TABLETAS.</t>
  </si>
  <si>
    <t xml:space="preserve"> Olanzapina. Tableta Cada Tableta contiene: olanzapina 10 mg Envase con 28 Tabletas.</t>
  </si>
  <si>
    <t xml:space="preserve"> CITALOPRAM TABLETA CADA TABLETA CONTIENE: BROMHIDRATO DE CITALOPRAM EQUIVALENTE A 20 MG DE CITALOPRAM. ENVASE CON 14 TABLETAS.</t>
  </si>
  <si>
    <t xml:space="preserve"> CITALOPRAM TABLETA CADA TABLETA CONTIENE: BROMHIDRATO DE CITALOPRAM EQUIVALENTE A 20 MG DE CITALOPRAM. ENVASE CON 28 TABLETAS.</t>
  </si>
  <si>
    <t xml:space="preserve"> QUETIAPINA TABLETA CADA TABLETA CONTIENE: FUMARATO DE QUETIAPINA EQUIVALENTE A 100 MG DE QUETIAPINA. ENVASE CON 60 TABLETAS.</t>
  </si>
  <si>
    <t xml:space="preserve"> MIRTAZAPINA. TABLETA O TABLETA DISPERSABLE CADA TABLETA O TABLETA DISPERSABLE CONTIENE: MIRTAZAPINA 30 MG ENVASE CON 30 TABLETAS O TABLETAS DISPERSABLES</t>
  </si>
  <si>
    <t xml:space="preserve"> QUETIAPINA TABLETA DE LIBERACION PROLONGADA CADA TABLETA DE LIBERACION PROLONGADA CONTIENE: FUMARATO DE QUETIAPINA EQUIVALENTE A 300 MG DE QUETIAPINA. ENVASE CON 30 TABLETAS DE LIBERACION PROLONGADA.</t>
  </si>
  <si>
    <t xml:space="preserve"> DICLOFENACO SOLUCION INYECTABLE CADA AMPOLLETA CONTIENE: DICLOFENACO SODICO 75 MG. ENVASE CON 2 AMPOLLETAS CON 3 ML.</t>
  </si>
  <si>
    <t xml:space="preserve"> CELECOXIB CAPSULA CADA CAPSULA CONTIENE: CELECOXIB 100 MG. ENVASE CON 20 CAPSULAS.</t>
  </si>
  <si>
    <t xml:space="preserve"> LETROZOL GRAGEA O TABLETA CADA GRAGEA O TABLETA CONTIENE: LETROZOL 2.5 MG. ENVASE CON 30 GRAGEAS O TABLETAS.</t>
  </si>
  <si>
    <t xml:space="preserve"> RIVAROXABÃN COMPRIMIDO. CADA COMPRIMIDO CONTIENE: RIVAROXABÃN 10MG. ENVASE CON 30 COMPRIMIDOS</t>
  </si>
  <si>
    <t>DabigatrÃ¡n Etexilato. CÃ¡psula Cada CÃ¡psula contiene: DabigatrÃ¡n etexilato mesilato equivalente a 75 mg de dabigatrÃ¡n etexilato Envase con 60 CÃ¡psulas.</t>
  </si>
  <si>
    <t>DABIGATRAN ETEXILATO CAPSULA CADA CAPSULA CONTIENE: DABIGATRAN ETEXILATO MESILATO EQUIVALENTE A 110 MG DE DABIGATRAN ETEXILATO ENVASE CON 60 CAPSULAS.</t>
  </si>
  <si>
    <t xml:space="preserve"> DENOSUMAB SOLUCION INYECTABLE CADA JERINGA PRELLENADA CONTIENE: DENOSUMAB 60 MG. ENVASE CON UNA JERINGA PRELLENADA CON 1 ML.</t>
  </si>
  <si>
    <t xml:space="preserve"> LENALIDOMIDA CAPSULA CADA CAPSULA CONTIENE: LENALIDOMIDA 10 MG. ENVASE CON 21 CAPSULAS.</t>
  </si>
  <si>
    <t xml:space="preserve"> LENALIDOMIDA CAPSULA CADA CAPSULA CONTIENE: LENALIDOMIDA 25 MG. ENVASE CON 21 CAPSULAS.</t>
  </si>
  <si>
    <t>VILDAGLIPTINA COMPRIMIDO CADA COMPRIMIDO CONTIENE: VILDAGLIPTINA 50 MG. ENVASE CON 28 COMPRIMIDOS.</t>
  </si>
  <si>
    <t>LINAGLIPTINA TABLETA CADA TABLETA CONTIENE: LINAGLIPTINA 5 MG. ENVASE CON 30 TABLETAS.</t>
  </si>
  <si>
    <t xml:space="preserve"> ROMIPLOSTIM SOLUCION INYECTABLE CADA FRASCO AMPULA CON POLVO CONTIENE: ROMIPLOSTIN 375 ÂµG. ENVASE CON UN FRASCO AMPULA CON POLVO (250 ÂµG/0.5 ML RECONSTITUIDO).</t>
  </si>
  <si>
    <t xml:space="preserve"> ALPROSTADIL SOLUCION INYECTABLE CADA AMPOLLETA CON LIOFILIZADO CONTIENE:ALPROSTADIL 20 ÂµG ENVASE CON UNA AMPOLLETA.</t>
  </si>
  <si>
    <t xml:space="preserve"> DARBEPOETINA ALFA SOLUCION INYECTABLE CADA JERINGA PRELLENADA CONTIENE: DARBEPOETINA ALFA 300 ÂµG. ENVASE CON 1 MICROJERINGA CON 0.6 ML.</t>
  </si>
  <si>
    <t xml:space="preserve"> DARBEPOETINA ALFA SOLUCION INYECTABLE CADA JERINGA PRELLENADA CONTIENE: DARBEPOETINA ALFA 500 ÂµG. ENVASE CON 1 MICROJERINGA CON 1.0 ML.</t>
  </si>
  <si>
    <t xml:space="preserve"> ELTROMBOPAG TABLETA CADA TABLETA CONTIENE: ELTROMBOPAG OLAMINA EQUIVALENTE A 25 MG DE ELTROMBOPAG. ENVASE CON 28 TABLETAS.</t>
  </si>
  <si>
    <t xml:space="preserve"> ELTROMBOPAG. TABLETA CADA TABLETA CONTIENE: ELTROMBOPAG OLAMINA EQUIVALENTE A 50 MG DE ELTROMBOPAG ENVASE CON 28 TABLETAS</t>
  </si>
  <si>
    <t xml:space="preserve"> FLUTICASONA SUSPENSION EN AEROSOL NASAL CADA DISPARO PROPORCIONA: FUROATO DE FLUTICASONA 27.5 ÂµG. ENVASE CON 120 DISPAROS.</t>
  </si>
  <si>
    <t xml:space="preserve"> PANITUMUMAB SOLUCION INYECTABLE CADA FRASCO AMPULA CONTIENE: PANITUMUMAB 100 MG. ENVASE CON FRASCO AMPULA CON 5 ML.</t>
  </si>
  <si>
    <t xml:space="preserve"> PAZOPANIB TABLETA CADA TABLETA CONTIENE: CLORHIDRATO DE PAZOPANIB EQUIVALENTE A 200 MG DE PAZOPANIB. ENVASE CON 30 TABLETAS.</t>
  </si>
  <si>
    <t xml:space="preserve"> ABIRATERONA TABLETA CADA TABLETA CONTIENE: ACETATO DE ABIRATERONA 250 MG. ENVASE CON 120 TABLETAS.</t>
  </si>
  <si>
    <t>LACOSAMIDA TABLETA CADA TABLETA CONTIENE: LACOSAMIDA 50 MG. ENVASE CON 14 TABLETAS.</t>
  </si>
  <si>
    <t>LACOSAMIDA TABLETA CADA TABLETA CONTIENE: LACOSAMIDA 100 MG. ENVASE CON 28 TABLETAS.</t>
  </si>
  <si>
    <t>LACOSAMIDA TABLETA CADA TABLETA CONTIENE: LACOSAMIDA 150 MG. ENVASE CON 28 TABLETAS.</t>
  </si>
  <si>
    <t xml:space="preserve"> LACOSAMIDA SOLUCION INYECTABLE CADA FRASCO AMPULA CONTIENE: LACOSAMIDA 200 MG. ENVASE CON FRASCO AMPULA CON 20 ML (10 MG/ML).</t>
  </si>
  <si>
    <t>RASAGILINA TABLETA CADA TABLETA CONTIENE: MESILATO DE RASAGILINA EQUIVALENTE A 1 MG DE RASAGILINA. ENVASE CON 30 TABLETAS.</t>
  </si>
  <si>
    <t xml:space="preserve"> TOXINA BOTULINICA TIPO A SOLUCION INYECTABLE CADA FRASCO AMPULA CON POLVO CONTIENE: TOXINA ONABOTULINICA A 100 UI*. *COMPLEJO PURIFICADO DE NEUROTOXINA (900 KD) 100 U DE TOXINA ONABOTULINICA A CONTIENEN 4.8 NG DE COMPLEJO PURIFICADO DE NEUROTOXINA. ENVASE CON UN FRASCO AMPULA.</t>
  </si>
  <si>
    <t xml:space="preserve"> ANIDULAFUNGINA SOLUCION INYECTABLE CADA FRASCO AMPULA CON LIOFILIZADO CONTIENE: ANIDULAFUNGINA 122 MG CON UNA POTENCIA DE 84% EQUIVALE A 102.5 MG DE ANIDULAFUNGINA ENVASE CON UN FRASCO AMPULA CON LIOFILIZADO.</t>
  </si>
  <si>
    <t xml:space="preserve"> RIFAXIMINA. TABLETA. CADA TABLETA CONTIENE: RIFAXIMINA DE 200 MG ENVASE CON 28 TABLETAS</t>
  </si>
  <si>
    <t xml:space="preserve"> DESMOPRESINA. TABLETA. CADA TABLETA CONTIENE: ACETATO DE DESMOPRESINA EQUIVALE A 120 G DE DESMOPRESINA. ENVASE CON 30 TABLETAS</t>
  </si>
  <si>
    <t xml:space="preserve"> PARACETAMOL SOLUCION INYECTABLE CADA FRASCO AMPULA CONTIENE: PARACETAMOL 1 G. ENVASE CON UN FRASCO AMPULA CON 100 ML.</t>
  </si>
  <si>
    <t xml:space="preserve"> APIXABAN TABLETA CADA TABLETA CONTIENE: APIXABAN 2.5 MG. ENVASE CON 60 TABLETAS.</t>
  </si>
  <si>
    <t xml:space="preserve"> APIXABAN TABLETA CADA TABLETA CONTIENE: APIXABAN 5 MG. ENVASE CON 60 TABLETAS.</t>
  </si>
  <si>
    <t xml:space="preserve"> RIVAROXABAN COMPRIMIDO CADA COMPRIMIDO CONTIENE: RIVAROXABAN 15 MG. ENVASE CON 28 COMPRIMIDOS.</t>
  </si>
  <si>
    <t xml:space="preserve"> RIVAROXABAN COMPRIMIDO CADA COMPRIMIDO CONTIENE: RIVAROXABAN 20 MG. ENVASE CON 28 COMPRIMIDOS.</t>
  </si>
  <si>
    <t>RivaroxabÃ¡n. Comprimido Cada Comprimido contiene: RivaroxabÃ¡n 2.5 mg Envase con 56 Comprimidos</t>
  </si>
  <si>
    <t>Linagliptina/metformina. Tableta Cada Tableta contiene: Linagliptina 2.5 mg Clorhidrato de Metformina 850 mg Envase con 60 Tabletas</t>
  </si>
  <si>
    <t>CERTOLIZUMAB PEGOL SOLUCION INYECTABLE CADA JERINGA PRELLENADA CONTIENE: CERTOLIZUMAB PEGOL 200 MG. ENVASE CON 2 JERINGAS PRELLENADAS CON 1 ML.</t>
  </si>
  <si>
    <t xml:space="preserve"> SILDENAFIL TABLETAS. CADA TABLETA CONTIENE: CITRATO DE SILDENAFIL EQUIVALENTE A SILDENAFIL TABLETAS DE 20 MG. ENVASE CON 90 TABLETAS</t>
  </si>
  <si>
    <t>ILOPROST SOLUCION PARA NEBULIZAR CADA MILILITRO CONTIENE: ILOPROST TROMETANOL 0.0134 MG. EQUIVALENTE A 0.010 MG DE ILOPROST. ENVASE CON 30 AMPOLLETAS CON 2 ML CADA UNA.</t>
  </si>
  <si>
    <t xml:space="preserve"> COLISTIMETATO SOLUCION INYECTABLE CADA FRASCO AMPULA CON LIOFILIZADO CONTIENE: COLISTIMETATO SODICO EQUIVALENTE A 150 MG DE COLISTIMETATO ENVASE CON UN FRASCO AMPULA CON LIOFILIZADO.</t>
  </si>
  <si>
    <t xml:space="preserve"> FULVESTRANT. SOLUCIÃ“N INYECTABLE. CADA JERINGA PRELLENADA CONTIENE: FULVESTRANT 250MG ENVASE CON 2 JERINGAS PRELLENADAS CON 5ML CADA UNA.</t>
  </si>
  <si>
    <t>AZACITIDINA SUSPENSION INYECTABLE CADA FRASCO AMPULA CON LIOFILIZADO CONTIENE: AZACITIDINA 100 MG. ENVASE CON UN FRASCO AMPULA CON LIOFILIZADO.</t>
  </si>
  <si>
    <t>DABIGATRAN CAPSULA CADA CAPSULA CONTIENE: DABIGATRAN ETEXILATO MESILATO EQUIVALENTE A 150 MG DE DABIGATRAN ETEXILATO. ENVASE CON 60 CAPSULAS.</t>
  </si>
  <si>
    <t xml:space="preserve"> DEGARELIX SOLUCION INYECTABLE CADA FRASCO AMPULA CON LIOFILIZADO CONTIENE: DEGARELIX 120 MG. ENVASE CON DOS FRASCOS AMPULA CON LIOFILIZADO, 2 JERINGAS PRELLENADAS CON 3 ML DE DILUYENTE, 2 ADAPTADORES, 2 EMBOLOS, Y 2 AGUJAS ESTERILES.</t>
  </si>
  <si>
    <t xml:space="preserve"> DEGARELIX SOLUCION INYECTABLE CADA FRASCO AMPULA CON LIOFILIZADO CONTIENE: DEGARELIX 80 MG. ENVASE CON UN FRASCOS AMPULA CON LIOFILIZADO, UNA JERINGA PRELLENADA CON 4.2 ML DE DILUYENTE, 1 ADAPTADOR DE FRASCO AMPULA, 1 EMBOLO, Y UNA AGUJA ESTERIL.</t>
  </si>
  <si>
    <t>LEUPRORELINA SUSPENSION INYECTABLE CADA JERINGA PRELLENADA CON POLVO LIOFILIZADO CONTIENE: ACETATO DE LEUPRORELINA 45 MG. ENVASE CON JERINGA PRELLENADA CON POLVO LIOFILIZADO Y JERINGA PRELLENADA CON 0.5 ML DE DILUYENTE.</t>
  </si>
  <si>
    <t xml:space="preserve"> CARBONATO DE CALCIO / VITAMINA D3 TABLETA CADA TABLETA CONTIENE: CARBONATO DE CALCIO 1666.670 MG EQUIVALENTE A 600 MG DE CALCIO COLECALCIFEROL 6.2 MG EQUIVALENTE A 400 UI DE VITAMINA D3 ENVASE CON 30 TABLETAS</t>
  </si>
  <si>
    <t>Dapagliflozina. Tableta. Cada tableta contiene: Dapagliflozina propanodiol equivalente a 10 mg de dapagliflozina. Envase con 28 tabletas.</t>
  </si>
  <si>
    <t>Empagliflozina. Tableta. Cada tableta contiene: Empagliflozina 25 mg Envase con 30 tabletas</t>
  </si>
  <si>
    <t xml:space="preserve"> DENOSUMAB SOLUCION INYECTABLE CADA FRASCO AMPULA CONTIENE: DENOSUMAB 120 MG. ENVASE CON UN FRASCO AMPULA CON 1.7 ML.</t>
  </si>
  <si>
    <t xml:space="preserve"> TRASTUZUMAB EMTANSINA SOLUCION INYECTABLE CADA FRASCO AMPULA CON POLVO LIOFILIZADO CONTIENE: TRASTUZUMAB EMTANSINA 100 MG ENVASE CON UN FRASCO AMPULA CON POLVO LIOFILIZADO CON 100 MG (20 MG/ML).</t>
  </si>
  <si>
    <t>INDACATEROL / GLICOPIRRONIO CAPSULA CADA CAPSULA CONTIENE: MALEATO DE INDACATEROL EQUIVALENTE A 110 ÂµG DE INDACATEROL BROMURO DE GLICOPIRRONIO EQUIVALENTE A 50 ÂµG DE GLICOPIRRONIO ENVASE CON 30 CAPSULAS CON POLVO PARA INHALACION (NO INGERIBLES), Y UN DISPOSITIVO PARA INHALACION.</t>
  </si>
  <si>
    <t xml:space="preserve"> MACITENTAN TABLETA CADA TABLETA CONTIENE: MACITENTAN 10 MG ENVASE CON 28 TABLETAS.</t>
  </si>
  <si>
    <t xml:space="preserve"> FOSAPREPITANT SOLUCION INYECTABLE CADA FRASCO AMPULA CON LIOFILIZADO CONTIENE: FOSAPREPITANT DE DIMEGLUMINA EQUIVALENTE A150 MG DE FOSAPREPITANT. ENVASE CON UN FRASCO AMPULA.</t>
  </si>
  <si>
    <t xml:space="preserve"> PERTUZUMAB SOLUCION INYECTABLE CADA FRASCO AMPULA CONTIENE: PERTUZUMAB 420 MG ENVASE CON FRASCO AMPULA CON 14 ML.</t>
  </si>
  <si>
    <t xml:space="preserve"> IBRUTINIB. CAPSULA CADA CAPSULA CONTIENE: IBRUTIMIB : 140 MG. ENVASE CON 120 CAPSULAS</t>
  </si>
  <si>
    <t xml:space="preserve"> TRAZTUZUMAB. SOLUCION INYECTABLE CADA FRASCO AMPULA CONTIENE: TRASTUZUMAB 600 mg</t>
  </si>
  <si>
    <t>Pirfenidona. Tableta de liberacion prolongada. Cada tableta contiene: Pirfenidona 600 mg. Envase con 90 tabletas.</t>
  </si>
  <si>
    <t>CARFILZOMIB. SOLUCIÃ“N INYECTABLE. CADA FRASCO ÃMPULA CON POLVO LIOFILIZADO CONTIENE: CARFILZOMIB 60MG. ENVASE CON FRASCO ÃMPULA CON POLVO LIOFILIZADO.</t>
  </si>
  <si>
    <t xml:space="preserve"> ENZALUTAMIDA CÃPSULAS, CADA CÃPSULAS CONTIENE: ENZALUTAMIDA 40 MG. ENVASE CON 120 CÃPSULAS</t>
  </si>
  <si>
    <t>LACTULOSA JARABE. CADA 100 ML CONTIENE: LACTULOSA 66.66 G. A 66.70 G. EQUIVALENTE A 10 G./ 15 ML. ENVASE CON 120 A 125 ML Y MEDIDA DOSIFICADORA</t>
  </si>
  <si>
    <t xml:space="preserve"> NIVOLUMAB. SOLUCIÃ“N INYECTABLE. CADA FRASCO ÃMPULA CONTIENE: NIVOLUMAB 100MG. ENVASE CON UN FRASCO ÃMPULA CON 10ML DE SOLUCIÃ“N (10MG/ML).</t>
  </si>
  <si>
    <t xml:space="preserve"> NIVOLUMAB. SOLUCIÃ“N INYECTABLE. CADA FRASCO ÃMPULA CONTIENE: NIVOLUMAB 40MG. ENVASE CON UN FRASCO ÃMPULA CON 4ML DE SOLUCIÃ“N (10MG/ML).</t>
  </si>
  <si>
    <t>Sacubitrilo ValsartÃ¡n. Comprimido. Cada comprimido contiene: Sacubitrilo valsartÃ¡n sÃ³dico hidratado equivalente a 100 mg de Sacubitrilo valsartÃ¡n Envase con 60 comprimidos.</t>
  </si>
  <si>
    <t xml:space="preserve"> LIPEGFILGRASTIM. SOLUCION INYECTABLE.CADA JERINGA PRELLENADA CONTIENE: LIPEGFILGRASTIM:Â 6MG. ENVASE CON UNA JERINGA PRELLENADA CON 6 MG/0.6 ML (CON TAPA Y SINTAPA DE SEGURIDAD).</t>
  </si>
  <si>
    <t xml:space="preserve"> ANFOTERICINA B LIPOSOMAL, CADA FRASCO ÃMPULA CON LIOFILIZADO CONTIENE: AMFOTERICINA B LIPOSOMAL 50 MG. ENVASE CON 1 FRASCO ÃMPULA CON LIOFILIZADO, UN FRASCO ÃMPULA CON O SIN 12 ML. DE DILUYENTE, UN FILTRO DE 5 MICRAS.</t>
  </si>
  <si>
    <t xml:space="preserve"> SOFOSBUVIR/VELPATASVIR TABLETA,CADA TABLETA CONTIENE: SOFOSBUVIR 400 MG. VELPATASVIR 100 MG. ENVASE CON 28 TABLETAS</t>
  </si>
  <si>
    <t xml:space="preserve"> ANFOTERICINA B SOLUCIÃ“N INYECTABLE, CADA FRASCO ÃMPULA CONTIENE: AMFOTERICINA B (COMO COMPLEJO FOSFOLÃPIDO) 100 MG. ENVASE CON UN FRASCO ÃMPULA CON 20 ML (5 MG/ML)</t>
  </si>
  <si>
    <t xml:space="preserve"> ERITROPOYETINA THETA. SOLUCION INYECTABLE. CADA JERINGA PRELLENADA CONTIENE ERITROPOYETINA THETA 20000 UI ENVASE CON 1 JERINGA PRELLENADA CON 1 ML</t>
  </si>
  <si>
    <t xml:space="preserve"> PALBOCICLIB CÃPSULA. CADA CÃPSULA CONTIENE: PALBOCICLIB 75MG ENVASE CON 21 CÃPSULAS</t>
  </si>
  <si>
    <t xml:space="preserve"> PALBOCICLIB CÃPSULA. CADA CÃPSULA CONTIENE: PALBOCICLIB 100MG ENVASE CON 21 CÃPSULAS</t>
  </si>
  <si>
    <t xml:space="preserve"> PALBOCICLIB CÃPSULA. CADA CÃPSULA CONTIENE: PALBOCICLIB 125MG ENVASE CON 21 CÃPSULAS</t>
  </si>
  <si>
    <t xml:space="preserve"> REBOCICLIB. COMPIMIDO. CADA COMPRIMIDO CONTIENE: SUCCIONATO DE RIBOCICLIB 254 MG EQUIVALENTE A 200 MG DE RIBOCICLIB. ENVASE CON 63 COMPRIMIDOS</t>
  </si>
  <si>
    <t xml:space="preserve"> SUGGAMADEX SOLUCION INYECTABLE CADA AMPOLLETA O FRASCO AMPULA CONTIENE: SUGGAMADEX 100 MG. ENVASE CON 10 AMPOLLETAS O FRASCOS AMPULA DE 5 ML.</t>
  </si>
  <si>
    <t xml:space="preserve"> LEVOTIROXINA SODICA. TABLETA, CADA TABLETA CONTIENE: LEVOTIROXINA SODICA 50 G ENVASE CON 50 TABLETAS</t>
  </si>
  <si>
    <t xml:space="preserve"> ABIRATERONA 500MG. CADA TABLETA CONTIENE: ACETATO DE ABIRATERONA 500MG. ENVASE CON 60 TABLETAS.</t>
  </si>
  <si>
    <t xml:space="preserve"> FLUOROURACILO SOLUCION INYECTABLE CADA AMPOLLETA O FRASCO AMPULA CONTIENE: FLUOROURACILO 500 MG. ENVASE CON 5 AMPOLLETAS O FRASCOS AMPULA CON 10 ML. ENVASE CON 5 AMPOLLETAS O FRASCOS AMPULA CON 10 ML</t>
  </si>
  <si>
    <t xml:space="preserve"> BECLOMETASONA/ FORMOTEROL/ GLICOPIRRONIO, AEROSOL, Cada dosis de soluciÃ³n presurizada para inhalaciÃ³n contiene: Dipropionato de Beclometasona anhidro 100 Âµg, Fumarato de Formoterol dihidratado extrafino 6 Âµg, Bromuro de Glicopirronio 12.5 Âµg, Caja de cartÃ³n con frasco y dispositivo inhalador con contador de dosis con 120 dosis (100 Âµg/ 6 Âµg/ 12.5 Âµg)</t>
  </si>
  <si>
    <t xml:space="preserve"> VENETOCLAX, TABLETA, Cada tableta contiene: 10, 50 o 100 mg de venetoclax, Excipiente cbp 1 tableta, Mantenimiento. Caja con un frasco con 120 tabletas de 100 mg</t>
  </si>
  <si>
    <t>PERINDOPRIL / INDAPAMIDA. COMPRIMIDOS Cada comprimido contiene: Perindopril arginina 5 mg. Indapamida 1.25 mg. Caja con 30 comprimidos.</t>
  </si>
  <si>
    <t xml:space="preserve"> BISOPROLOL TABLETA CADA TABLETA CONTIENE: FUMARATO DE BISOPROLOL 5 MG. ENVASE CON 30 TABLETAS</t>
  </si>
  <si>
    <t>ATORVASTATINA/ EZETIMIBA. CÃPSULA O TABLETA. Cada cÃ¡psula o tableta contiene: Atorvastatina cÃ¡lcica trihidrato 40.0 mg. y Ezetimiba 10.0mg Envase con 30 cÃ¡psulas o tabletas.</t>
  </si>
  <si>
    <t xml:space="preserve"> CLARITROMICINA. TABLETA Cada tableta contiene: Claritromicina 500 mg. Envase con 10 tabletas.</t>
  </si>
  <si>
    <t>CISPLATINO 50MG SOLUCIÃ“N INYECTABLE. CADA FRASCO ÃMPULA CONTIENE: 50MG DE CISPLATINO. ENVASE CON UN FRASCO ÃMPULA DE 50ML.</t>
  </si>
  <si>
    <t>NUTRICION PARENTERAL CENTRAL EMULSION INYECTABLE. CADA 100 ML CONTIENEN EN EL COMPARTIMENTO DE GLUCOSA AL 42%: GLUCOSA MONOHIDRATADA EQUIVALENTE A 42.0 G DE GLUCOSA ANHIDRA. EN EL COMPARTIMENTO DE AMINOÃCIDOS AL 10% CON ELECTROLITOS: L-ALANINA 1.400 G, L-ARGININA 1.200 G, GLICINA (ACIDO AMINOACETICO) 1.100 G, L-HISTIDINA 0.300 G, L-ISOLEUCINA 0.500 G, L-LEUCINA 0.740 G, ACETATO DE L-LISINA EQUIVALENTE A 0.660 G L-LISINA, L-METIONINA 0.430 G, L-FENILALANINA 0.510 G, L-PROLINA 1.12 G, L-SERINA 0.650 G, TAURINA 0.100 G, L-TREONINA 0.440 G, L-TRIPTOFANO 0.200 G, L-TIROSINA 0.040 G, L-VALINA 0.620 G, CLORURO DE CALCIO DIHIDRATADO EQUIVALENTE A 0.056 G DE CLORURO DE CALCIO ANHIDRO, GLICEROFOSFATO DE SODIO HIDRATADO EQUIVALENTE A 0.418 G DE GLICEROFOSFATO DE SODIO ANHIDRO, SULFATO DE MAGNESIO HEPTAHIDRATADO EQUIVALENTE 0.120 G DE SULFATO DE MAGNESIO ANHIDRO, CLORURO DE POTASIO 0.448 G, ACETATO DE SODIO TRIHIDRATADO EQUIVALENTE A 0.340 G DE SODIO ANHIDRO, SULFATO DE ZINC HEPTAHIDRATADO EQUIVALENTE A 0.00129 G DE SULFATO DE ZINC ANHIDRO. EN EL COMPARTIMENTO DE LÃPIDOS AL 20%: ACEITE DE SOYA REFINADO 6.0 G, TRIGLICÃ‰RIDOS DE CADENA MEDIANA 6.0 G, ACEITE DE OLIVA REFINADA 5.0 G, ACEITE DE PESCADO RICO EN ÃCIDOS GRASOS OMEGA-3 3.0 G. ENVASE CON BOLSA DE PLÃSTICO DE 986 ML CON TRES COMPARTIMENTOS (GLUCOSA ANHIDRA 187 G, LÃPIDOS 56 G, AMINOÃCIDOS 75 G, NITRÃ“GENO 12 G) CON CONTENIDO DE ENERGÃA DE 1600 KCAL ENVASE CON BOLSA DE PLÃSTICO DE 1477 ML</t>
  </si>
  <si>
    <t>NUTRICION PARENTERAL EMULSIÃ“N INYECTABLE. CADA 100 ML CONTIENEN: EN EL COMPARTIMENTO DE GLUCOSA AL 19%, GLUCOSA MONOHIDRATADA EQUIVALENTE A 19.0 G DE GLUCOSA ANHIDRA; EN EL COMPARTIMENTO DE AMINOACIDOS AL 11% Y ELECTROLITOS, L-ALANINA 1.600 G, L-ARGININA 1.130 G, L-ACIDO ASPARTICO 0.340 G, L-ACIDO GLUTAMICO 0.560 G, L-GLICINA (ACIDO AMINOACETICO) 0.790 G, L-HISTIDINA 0.680 G, L-ISOLEUCINA 0.560 G, L-LEUCINA 0.790 G, CLORHIDRATO DE L-LISINA EQUIVALENTE A 0.900 G DE L-LISINA, L-METIONINA 0.560 G, L-FENILALANINA 0.790 G, L-PROLINA 0.680 G, L-SERINA 0.450 G, L-TREONINA 0.560 G, L-TRIPTÃ“FANO 0.190 G, L-TIROSINA 0.023 G, L-VALINA 0.730 G, CLORURO DE CALCIO DIHIDRATADO EQUIVALENTE A 0.074 G DE CLORURO DE CALCIO, GLICEROFOSFATO DE SODIO ANHIDRO 0.504 G, SULFATO DE MAGNESIO HEPTAHIDRATADO EQUIVALENTE A 0.160 G, CLORURO DE POTASIO 0.597 G, ACETATO DE SODIO TRIHIDRATADO EQUIVALENTE A 0.490 G DE ACETATO DE SODIO; EN EL COMPARTIMENTO DE LÃPIDOS AL 20%, ACEITE DE SOYA PURIFICADA 20.0 G. ENVASE CON BOLSA DE PLÃSTICO DE 2053 ML CON TRES COMPARTIMENTOS (GLUCOSA ANHIDRA 200 G, LÃPIDOS 80 G, AMINOACIDOS 68 G, NITRÃ“GENO 10.8 G) CON CONTENIDO DE ENERGÃA DE 1900 KCAL</t>
  </si>
  <si>
    <t>NUTRICION PARENTERAL EMULSIÃ“N INYECTABLE. CADA 100 ML CONTIENEN: EN EL COMPARTIMENTO DE GLUCOSA AL 19%, GLUCOSA MONOHIDRATADA EQUIVALENTE A 19.0 G DE GLUCOSA ANHIDRA; EN EL COMPARTIMENTO DE AMINOACIDOS AL 11% Y ELECTROLITOS, L-ALANINA 1.600 G, L-ARGININA 1.130 G, L-ACIDO ASPARTICO 0.340 G, L-ACIDO GLUTAMICO 0.560 G, L-GLICINA (ACIDO AMINOACETICO) 0.790 G, L-HISTIDINA 0.680 G, L-ISOLEUCINA 0.560 G, L-LEUCINA 0.790 G, CLORHIDRATO DE L-LISINA EQUIVALENTE A 0.900 G DE L-LISINA, L-METIONINA 0.560 G, L-FENILALANINA 0.790 G, L-PROLINA 0.680 G, L-SERINA 0.450 G, L-TREONINA 0.560 G, L-TRIPTÃ“FANO 0.190 G, L-TIROSINA 0.023 G, L-VALINA 0.730 G, CLORURO DE CALCIO DIHIDRATADO EQUIVALENTE A 0.074 G DE CLORURO DE CALCIO, GLICEROFOSFATO DE SODIO ANHIDRO 0.504 G, SULFATO DE MAGNESIO HEPTAHIDRATADO EQUIVALENTE A 0.160 G, CLORURO DE POTASIO 0.597 G, ACETATO DE SODIO TRIHIDRATADO EQUIVALENTE A 0.490 G DE ACETATO DE SODIO; EN EL COMPARTIMENTO DE LÃPIDOS AL 20%, ACEITE DE SOYA PURIFICADA 20.0 G. ENVASE CON BOLSA DE PLÃSTICO DE 1026 ML CON TRES COMPARTIMENTOS (GLUCOSA ANHIDRA 100 G, LÃPIDOS 40 G, AMINOÃCIDOS 34 G, NITRÃ“GENO 5.4 G) CON CONTENIDO DE ENERGÃA DE 900 KCAL</t>
  </si>
  <si>
    <t>CLOSTRIDIOPEPTIDASA "A" Y CLORANFENICOL CADA ENVASE CONTIENE: CLOSTRIDIOPEPTIDASA "A" 60 UI Y CLORANFENICOL 1 GR. ENVASE CON 15 GR</t>
  </si>
  <si>
    <t>FOSFOMICINA CADA FRASCO CONTIENE: FOSFOMICINA DISODICA EQUIVALENTE 1 GR DE FOSFOMICINA. ENVASE CON UN FRASCO AMPULA CON POLVO DE 1GR DE FOSFOMICINA Y UN FRASCO AMPULA DE DILUYENTE DE 10 ML.</t>
  </si>
  <si>
    <t>PICOSULFATO SODICO SOLUCION ORAL CADA ML CONTIENEN: PICOSULFATO SODICO 7.5 MG. ENVASE CON FRASCO GOTERO CON 20 ML</t>
  </si>
  <si>
    <t>ETAMSILATO SOLUCION INYECTABLE CADA FRASCO AMPULA CONTIENE: ETAMSILATO 250 MG / 2 ML. ENVASE CON 4 FRASCO AMPULAS.</t>
  </si>
  <si>
    <t>ERITROPOYETINA SOLUCION INYECTABLE CADA FRASCO AMPULA CON LIOFILIZADO O SOLUCION CONTIENE: ERITROPOYETINA BETA O ERITROPOYETINA HUMANA RECOMBINANTE 100 000 UI. ENVASE CON UN FRASCO AMPULA CON 10 ML DE SOLUCION.</t>
  </si>
  <si>
    <t>SALBUTAMOL SOLUCION INYECTABLE CADA FRASCO AMPULA CONTIENEN: SULFATO DE SALBUTAMOL 0.5 G. ENVASE CON UN FRASCO AMPULA CON 1 ML.</t>
  </si>
  <si>
    <t>COMPLEJO B-DICLOFENACO SOLUCION INYECTABLE CADA FRASCO AMPULA CONTIENE: - AMPULA N1 CON: DICLOFENACO SODICO 75 MG Y CIANOCOBALAMINA 1MG - AMPULA N2 CON: MONONITRATO O CLORHIDRATO DE TIAMINA 100 MG. CLORHIDRATO DE PIRIDOXINA 100 MG Y CLORHIDRATO DE LIDOCAINA 20 MG. ENVASE CON ENVASE CON 3 AFRASCOS AMPULA N1 DE 1 ML Y 3 FRASCOS AMPULAS N2 DE 2 ML CON TRES JERINGAS DESECHABLES.</t>
  </si>
  <si>
    <t xml:space="preserve"> DIETA POLIMERICA ESPECIALIZADA CADA FRASCO CONTIENE: 200 ML CON 300 KCAL CON DISTRIBUCION DE PROTEINAS 27 %, CARBOHIDRATOS 33 %, LIPIDOS 40 %, N6/N3 ACIDOS GRASOS 1.5:1 ACIDO EICOSAPENTANOICO (EPA) 1 GR, ANTIOXIDANTES ( VITAMINAS A, D, C, E Y ?-CAROTENO, NIACINA, BIOTINA, COLINA, ACIDO FOLICO), Y FIBRA 3 GR. ENVASE CON UN FRASCO</t>
  </si>
  <si>
    <t xml:space="preserve"> DIETA POLIMERICA ESPECIALIZADA CADA FRASCO CONTIENE: 236 ML CON 236 KCAL CON DISTRIBUCION DE PROTEINAS 18 %, CARBOHIDRATOS 37 %, LIPIDOS 45 %, ACIDO EICOSAPENTANOICO (EPA+DHA) 401 MG, ANTIOXIDANTES ( VITAMINAS A, D, C, E, K Y ?-CAROTENO, NIACINA, BIOTINA, ACIDO FOLICO, ACIDO PANTOTENICO), Y FIBRA 6.3 GR. ENVASE CON UN FRASCO</t>
  </si>
  <si>
    <t>SUPLEMENTO DE L-GLUTAMINA, ANTIOXIDANTES Y OLIGOMETALES ENDOVENOSOS SOBRES CADA 22.4 GR CONTIENEN: GLUTAMINA 10 GR, ?-CAROTENO 1.6 MG, VITAMINA "E" 83 MG, VITAMINA "C" 250 MG, OLIGOELEMENTOS: ZINC 3.3 MG Y SELENIO 50 MG. ENVASE CON 30 SOBRES DE 22.4 GR</t>
  </si>
  <si>
    <t>BETAMETASONA SOLUCION INYECTABLE CADA AMPOLLETA O FRASCO AMPULA CONTIENE: FOSFATO SODICO DE BETAMETASONA 2 MG / ML. ENVASE CON UN FRASCO AMPULA O UNA AMPOLLETA CON 1 ML.</t>
  </si>
  <si>
    <t xml:space="preserve"> HEPARINA 5000 UI. HEPARINA SOLUCIÃ“N INYECTABLE. CADA FRASCO ÃMPULA CONTIENE: HEPARINA SÃ“DICA EQUIVALENTE A 25 000UI DE HEPARINA. SOLUICIÃ“N INYECTABLE. ENVASE FRASCO ÃMPULA CON 5ML (5 000UI/ML)</t>
  </si>
  <si>
    <t xml:space="preserve"> HEPARINA 5000UI. HEPARINA SOLUCIÃ“N INYECTABLE. C ADA FRASCO ÃMPULA CONTIENE: HEPARINA SÃ“DICA EQUIVALENTE A 50 000 UI DE HEPARINA. SOLUCIÃ“N INYECTABLE. ENVASE FRASCO ÃMPULA CON 10ML. (1000 UI/ML)</t>
  </si>
  <si>
    <t xml:space="preserve"> Midazolam SoluciÃ³n inyectable Cada ampolleta contiene: clorhidrato de midazolam equivalente a 50 mg. Envase con 10 ampolletas con 10 mL.</t>
  </si>
  <si>
    <t>Fenazopiridina. Tableta Cada Tableta contiene: Clorhidrato de fenazopiridina 100 mg Envase con 20 Tabletas.</t>
  </si>
  <si>
    <t>AMIODARONA TABLETA CADA TABLETA CONTIENE: CLORHIDRATO DE AMIODARONA 200 MG ENVASE CON 20 TABLETAS.</t>
  </si>
  <si>
    <t>Consumo por Unidosis</t>
  </si>
  <si>
    <t>Precio por envase (unitario)</t>
  </si>
  <si>
    <t>ISOSORBIDA TABLETA CADA TABLETA CONTIENE: DINITRATO DE ISOSORBIDA 10 MG. ENVASE CON 20 TABLETAS</t>
  </si>
  <si>
    <t>ALUMINIO Y MAGNESIO SUSPENSION ORAL CADA 100 ML CONTIENEN: HIDROXIDO DE ALUMINIO 3.7 G. HIDROXIDO DE MAGNESIO 4.0 G. ENVASE CON 240 ML Y DOSIFICADOR.</t>
  </si>
  <si>
    <t>AMPICILINA SUSPENSION ORAL CADA 5 ML CONTIENEN: AMPICILINA TRIHIDRATADA EQUIVALENTE A 250 MG DE AMPICILINA. ENVASE CON POLVO PARA 60 ML Y DOSIFICADOR</t>
  </si>
  <si>
    <t>VITAMINA A CAPSULA CADA CAPSULA CONTIENE: VITAMINA A 50 000 UI. ENVASE CON 40 CAPSULAS.</t>
  </si>
  <si>
    <t>Benzonatato Perla Ã³ Capsula Cada perla o cÃ¡psula contiene: Benzonatato 100 mg. Envase con 20 perlas o cÃ¡psulas.</t>
  </si>
  <si>
    <t>KETOPROFENO CAPSULA CADA CAPSULA CONTIENE: KETOPROFENO 100 MG. ENVASE CON 15 CAPSULAS.</t>
  </si>
  <si>
    <t>Levetiracetam. Tableta Cada Tableta contiene: Levetiracetam 1 000 mg Envase con 30 Tabletas.</t>
  </si>
  <si>
    <t>ROTIGOTINA PARCHE CADA PARCHE CONTIENE: ROTIGOTINA 9 MG/20 CM2. ENVASE CON 28 SOBRES, CON UNA LIBERACION DE 4 MG/24 H.</t>
  </si>
  <si>
    <t>ROTIGOTINA PARCHE CADA PARCHE CONTIENE: ROTIGOTINA 13.5 MG/30 CM2. ENVASE CON 28 SOBRES, CON UNA LIBERACION DE 6 MG/24 H.</t>
  </si>
  <si>
    <t>ROTIGOTINA PARCHE CADA PARCHE CONTIENE: ROTIGOTINA 18 MG/40 CM2. ENVASE CON 28 SOBRES, CON UNA LIBERACION DE 8 MG/24 H.</t>
  </si>
  <si>
    <t>PIRIDOSTIGMINA GRAGEA O TABLETA CADA GRAGEA O TABLETA CONTIENE: BROMURO DE PIRIDOSTIGMINA 60 MG. ENVASE CON 20 GRAGEAS.</t>
  </si>
  <si>
    <t>CLORURO DE SODIO SOLUCION INYECTABLE 0.9% CADA AMPOLLETA DE 10 ML CONTIENE: CLORURO DE SODIO 0.09 G.(SODIO 1.54 MEQ). (CLORURO 1.54 MEQ). ENVASE CON 100 AMPOLLETAS DE 10 ML.</t>
  </si>
  <si>
    <t>IRBESARTAN TABLETA CADA TABLETA CONTIENE: IRBESARTAN 150 MG. ENVASE CON 28 TABLETAS.</t>
  </si>
  <si>
    <t>PENTOXIFILINA TABLETA O GRAGEA DE LIBERACION PROLONGADA CADA TABLETA O GRAGEA CONTIENE: PENTOXIFILINA 400 MG. ENVASE CON 30 TABLETAS O GRAGEAS.</t>
  </si>
  <si>
    <t>DACTINOMICINA SOLUCION INYECTABLE CADA FRASCO AMPULA CON LIOFILIZADO CONTIENE: DACTINOMICINA 0.5 MG. ENVASE CON UN FRASCO AMPULA.</t>
  </si>
  <si>
    <t>GANCICLOVIR SOLUCION INYECTABLE CADA FRASCO AMPULA CON LIOFILIZADO CONTIENE: GANCICLOVIR SODICO EQUIVALENTE A 500 MG DE GANCICLOVIR. ENVASE CON UN FRASCO AMPULA Y UNA AMPOLLETA CON 10 ML DE DILUYENTE</t>
  </si>
  <si>
    <t>TOPIRAMATO TABLETA CADA TABLETA CONTIENE: TOPIRAMATO 100 MG. ENVASE CON 60 TABLETAS.</t>
  </si>
  <si>
    <t>OBINUTUZUMAB. SOLUCION INYECTABLE. CADA FRASCO AMPULA CONTIENE: OBINUTUZUMAB 1000 mg. ENVASE CON FRASCO AMPULA CON 40 ml. (1000mg/40ml)</t>
  </si>
  <si>
    <t>Consumo</t>
  </si>
  <si>
    <t>PARICALCITOL SUSPENSION INYECTABLE CADA AMPOLLETA CONTIENE: PARICALCITOL 5 ÂµG. ENVASE CON 5 AMPOLLETAS CON 1 ML.</t>
  </si>
  <si>
    <t>PASTILLEO DEXAMETASONA SOLUCION OFTALMICA CADA 100 ML CONTIENEN: FOSFATO DE DEXAMETASONA 0.1 G. ENVASE CON FRASCO GOTERO CON 5 ML.</t>
  </si>
  <si>
    <t>SUXAMETONIO, CLORURO DE LIQUIDO O SOLUCION CADA AMPOLLETA CONTIENE: CLORURO DE SUXAMETONIO 40 MG. ENVASE CON 5 AMPOLLETAS CON 2 ML.</t>
  </si>
  <si>
    <t>NUTRICION PARENTERAL CENTRAL EMULSION INYECTABLE. CADA 100 ML CONTIENEN EN EL COMPARTIMENTO DE GLUCOSA AL 42%: GLUCOSA MONOHIDRATADA EQUIVALENTE A 42.0 G DE GLUCOSA ANHIDRA. EN EL COMPARTIMENTO DE AMINOÃCIDOS AL 10% CON ELECTROLITOS: L-ALANINA 1.400 G, L-ARGININA 1.200 G, GLICINA (ACIDO AMINOACETICO) 1.100 G, L-HISTIDINA 0.300 G, L-ISOLEUCINA 0.500 G, L-LEUCINA 0.740 G, ACETATO DE L-LISINA EQUIVALENTE A 0.660 G L-LISINA, L-METIONINA 0.430 G, L-FENILALANINA 0.510 G, L-PROLINA 1.12 G, L-SERINA 0.650 G, TAURINA 0.100 G, L-TREONINA 0.440 G, L-TRIPTOFANO 0.200 G, L-TIROSINA 0.040 G, L-VALINA 0.620 G, CLORURO DE CALCIO DIHIDRATADO EQUIVALENTE A 0.056 G DE CLORURO DE CALCIO ANHIDRO, GLICEROFOSFATO DE SODIO HIDRATADO EQUIVALENTE A 0.418 G DE GLICEROFOSFATO DE SODIO ANHIDRO, SULFATO DE MAGNESIO HEPTAHIDRATADO EQUIVALENTE 0.120 G DE SULFATO DE MAGNESIO ANHIDRO, CLORURO DE POTASIO 0.448 G, ACETATO DE SODIO TRIHIDRATADO EQUIVALENTE A 0.340 G DE SODIO ANHIDRO, SULFATO DE ZINC HEPTAHIDRATADO EQUIVALENTE A 0.00129 G DE SULFATO DE ZINC ANHIDRO. EN EL COMPARTIMENTO DE LÃPIDOS AL 20%: ACEITE DE SOYA REFINADO 6.0 G, TRIGLICÃ‰RIDOS DE CADENA MEDIANA 6.0 G, ACEITE DE OLIVA REFINADA 5.0 G, ACEITE DE PESCADO RICO EN ÃCIDOS GRASOS OMEGA-3 3.0 G. ENVASE CON BOLSA DE PLÃSTICO DE 1970 ML CON TRES COMPARTIMENTOS (GLUCOSA ANHIDRA 250 G, LÃPIDOS 75 G, AMINOÃCIDOS 100 G, NITRÃ“GENO 16 G) CON CONTENIDO DE ENERGÃA DE 2200 KCAL</t>
  </si>
  <si>
    <t>Beclometasona/Formoterol. Aerosol para inhalaciÃ³n bucal. Cada gramo contiene: Dipropionato de beclometasona 1.724 mg Fumarato de formoterol dihidratado 0.103 mg Envase con dispositivo inhalador con 120 dosis (100 Âµg de Beclometasona y 6 Âµg de formoterol/dosis ).</t>
  </si>
  <si>
    <t>AMOXICILINA / ÃCIDO CLAVULÃNICO. TABLETA Cada tableta contiene: Amoxicilina trihidratada equivalente a 875 mg de amoxicilina. Clavulanato de potasio equivalente a 125 mg de Ã¡cido clavulÃ¡nico. Envase con 10 tabletas</t>
  </si>
  <si>
    <t>CLORFENAMINA TABLETA CADA TABLETA CONTIENE: MALEATO DE CLORFENAMINA 4.0 MG. ENVASE CON 20 TABLETAS.</t>
  </si>
  <si>
    <t>ETANERCEPT SOLUCION INYECTABLE CADA FRASCO AMPULA CONTIENE: ETANERCEPT 25 MG. ENVASE CON 4 FRASCOS AMPULA, 4 JERINGAS CON 1 ML DE DILUYENTE Y 8 ALMOHADILLAS</t>
  </si>
  <si>
    <t>ADALIMUMAB SOLUCION INYECTABLE CADA FRASCO AMPULA O JERINGA PRELLENADA O JERINGA PRELLENADA EN AUTOINYECTOR CON 0.4 ML CONTIENEN: ADALIMUMAB 40 MG. ENVASE CON UNA JERINGA PRELLENADA.</t>
  </si>
  <si>
    <t>TOCILIZUMAB SOLUCION INYECTABLE CADA FRASCO AMPULA CONTIENE: TOCILIZUMAB 80 MG. ENVASE CON FRASCO AMPULA CON 4 ML.</t>
  </si>
  <si>
    <t>TROPICAMIDA SOLUCIÃ“N OFTÃLMICA. CADA 100ML CONTIENEN: TROPICAMIDA 1G ENVASE CON GOTERO INTEGRAL CON 5ML.</t>
  </si>
  <si>
    <t>EPINASTINA TABLETA CADA TABLETA CONTIENE: CLORHIDRATO DE EPINASTINA 20 MG. ENVASE CON 10 TABLETAS.</t>
  </si>
  <si>
    <t>VALPROATO SEMISODICO TABLETA DE LIBERACION PROLONGADA CADA TABLETA DE LIBERACION PROLONGADA CONTIENE: VALPROATO SEMISODICO EQUIVALENTE A 500 MG DE ACIDO VALPROICO ENVASE CON 30 TABLETAS DE LIBERACION PROLONGADA.</t>
  </si>
  <si>
    <t>AMOXICILINA ACIDO CLAVULANICO SUSPENSION ORAL CADA FRASCO CON POLVO CONTIENE: AMOXICILINA TRIHIDRATADA EQUIVALENTE A 1.5 G DE AMOXICILINA. CLAVULANATO DE POTASIO EQUIVALENTE A 375 MG DE ACIDO CLAVULANICO. ENVASE CON 60 ML, CADA 5 ML CON 125 MG DE AMOXICILINA Y 31.25 MG ACIDO CLAVULANICO</t>
  </si>
  <si>
    <t>Metronidazol. Ã“vulo o Tableta Vaginal Cada Ã“vulo o Tableta contiene: Metronidazol 500 mg Envase con 10 Ã“vulos o Tabletas.</t>
  </si>
  <si>
    <t>ACIDO VALPROICO CAPSULA CADA CAPSULA CONTIENE: ACIDO VALPROICO 250 MG. ENVASE CON 60 CAPSULAS.</t>
  </si>
  <si>
    <t>IRBESARTAN TABLETA CADA TABLETA CONTIENE: IRBESARTAN 300 MG. ENVASE CON 28 TABLETAS.</t>
  </si>
  <si>
    <t>Consumo ABRIL 2022</t>
  </si>
  <si>
    <t>Consumo por Envase ABRIL</t>
  </si>
  <si>
    <t>Monto del Consumo ABRIL 2022</t>
  </si>
  <si>
    <t>010.000.1364.00</t>
  </si>
  <si>
    <t>010.000.1768.01</t>
  </si>
  <si>
    <t>010.000.1957.00</t>
  </si>
  <si>
    <t>010.000.4337.00</t>
  </si>
  <si>
    <t>010.000.4483.01</t>
  </si>
  <si>
    <t>010.000.5237.03</t>
  </si>
  <si>
    <t>010.000.5291.00</t>
  </si>
  <si>
    <t>010.000.5471.00</t>
  </si>
  <si>
    <t>010.000.5815.00</t>
  </si>
  <si>
    <t>010.000.6117.01</t>
  </si>
  <si>
    <t>LIDOCAINA - HIDROCORTISONA SUPOSITORIO CADA SUPOSITORIO CONTIENE: LIDOCAINA 60 MG. ACETATO DE HIDROCORTISONA 5 MG. OXIDO DE ZINC 400 MG. SUBACETATO DE ALUMINIO 50 MG. ENVASE CON 6 SUPOSITORIOS.</t>
  </si>
  <si>
    <t>AMIKACINA. SOLUCION INYECTABLE CADA AMPOLLETA O FRASCO AMPULA CONTIENE: SULFATO DE AMIKACINA EQUIVALENTE A 100MG DE AMIKACINA. ENVASE CON 1 AMPOLLETA O FRASCO AMPULA CON 2 ML</t>
  </si>
  <si>
    <t>Felodipino. Tableta de LiberaciÃ³n Prolongada Cada Tableta contiene: Felodipino 5 mg Envase con 10 Tabletas de LiberaciÃ³n Prolongada.</t>
  </si>
  <si>
    <t>PASTILLEO BUTILHIOSCINA-METAMIZOL SOLUCION INYECTABLE CADA AMPOLLETA CONTIENE: N BUTILBROMURO DE HIOSCINA 20 MG. METAMIZOL 2.5 G. ENVASE CON 5 AMPOLLETAS DE 5 ML.</t>
  </si>
  <si>
    <t>POLIGELINA SOLUCION INYECTABLE CADA 100 ML CONTIENEN: POLIGELINA 3.5 G. ENVASE CON 500 ML CON O SIN EQUIPO PARA SU ADMINISTRACION.</t>
  </si>
  <si>
    <t>BUDESONIDA SUSPENSION PARA INHALACION CADA ML CONTIENE: BUDESONIDA 1.280 MG. ENVASE CON FRASCO PULVERIZADOR CON 6 ML (120 DOSIS DE 64 ÂµG CADA UNA).</t>
  </si>
  <si>
    <t>Pregabalina. CÃ¡psula Cada CÃ¡psula contiene: Pregabalina 75 mg Envase con 28 CÃ¡psulas</t>
  </si>
  <si>
    <t>Pregabalina. CÃ¡psula Cada CÃ¡psula contiene: Pregabalina 150 mg Envase con 28 CÃ¡psulas</t>
  </si>
  <si>
    <t>PIPERACILINA-TAZOBACTAM SOLUCION INYECTABLE CADA FRASCO AMPULA CON POLVO CONTIENE: PIPERACILINA SODICA EQUIVALENTE 4 G DE PIPERACILINA. TAZOBACTAM SODICO EQUIVALENTE 500 MG DE TAZOBACTAM. ENVASE CON FRASCO AMPULA.</t>
  </si>
  <si>
    <t>INTERFERON (BETA) SOLUCION INYECTABLE CADA FRASCO AMPULA O JERINGA PRELLENADA CONTIENE: INTERFERON BETA 1A 44 ÂµG (12 MILLONES UI). ENVASE CON CARTUCHO PRELLENADO DE 1.5 ML (3 DOSIS DE 44 ÂµG/0.5 ML), PARA ADMINISTRARSE EN DISPOSITIVO AUTOINYECTOR.</t>
  </si>
  <si>
    <t>MEROPENEM SOLUCION INYECTABLE CADA FRASCO AMPULA CON POLVO CONTIENE: MEROPENEM TRIHIDRATADO EQUIVALENTE A 500 MG DE MEROPENEM. ENVASE CON 1 FRASCO AMPULA.</t>
  </si>
  <si>
    <t>Valproato semisÃ³dico. CÃ¡psula Cada CÃ¡psula contiene: Valproato semisÃ³dico equivalente a 125 mg de Ã¡cido valprÃ³ico Envase con 60 CÃ¡psulas.</t>
  </si>
  <si>
    <t>FINGOLIMOD CAPSULA CADA CAPSULA CONTIENE: CLORHIDRATO DE FINGOLIMOD 0.56 MG EQUIVALENTE A 0.50 MG DE FINGOLIMOD ENVASE CON 28 CAPSULAS</t>
  </si>
  <si>
    <t>INSULINA ASPARTA/INSULINA ASPARTA PROTAMINA. SUSPENSIÃ“N INYECTABLE Cada ml contiene: Insulina asparta de origen ADN recombinante (30% de insulina asparta soluble y 70% de insulina asparta protamina cristalina) 100 U. Envase o caja de cartÃ³n con 5 plumas prellenadas o precargadas con 3 mL (100 U/mL).</t>
  </si>
  <si>
    <t>VINCRISTINA SOLUCION INYECTABLE. CADA FRASCO AMPULA CON LIOFILIZADO CONTIENE: SULFATO DE VINCRISTINA 1 MG. VIAL Y/O FRASCO AMPULA CON 1 MG DE LIOFILIZADO, SIN DILUYENTE</t>
  </si>
  <si>
    <t>Fluoxetina. CÃ¡psula o Tableta Cada CÃ¡psula o Tableta contiene: Clorhidrato de fluoxetina equivalente a 20 mg de fluoxetina. Envase con 28 CÃ¡psulas o Tabletas.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</si>
</sst>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8"/>
      <color theme="1"/>
      <name val="Calibri"/>
      <family val="2"/>
      <scheme val="minor"/>
    </font>
    <font>
      <b/>
      <sz val="11"/>
      <color theme="1"/>
      <name val="Arial"/>
      <family val="2"/>
    </font>
    <font>
      <sz val="8"/>
      <color theme="1"/>
      <name val="Arial"/>
      <family val="2"/>
    </font>
    <font>
      <sz val="10"/>
      <color theme="1"/>
      <name val="Arial"/>
      <family val="2"/>
    </font>
    <font>
      <b/>
      <sz val="16"/>
      <color theme="1"/>
      <name val="Calibri"/>
      <family val="2"/>
      <scheme val="minor"/>
    </font>
    <fon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8" fillId="0" borderId="10" xfId="0" applyFont="1" applyBorder="1" applyAlignment="1">
      <alignment horizontal="center" vertical="center" wrapText="1"/>
    </xf>
    <xf numFmtId="0" fontId="16" fillId="33" borderId="11" xfId="0" applyFont="1" applyFill="1" applyBorder="1" applyAlignment="1">
      <alignment horizontal="center" vertical="center" wrapText="1"/>
    </xf>
    <xf numFmtId="44" fontId="16" fillId="33" borderId="11" xfId="1" applyFont="1" applyFill="1" applyBorder="1" applyAlignment="1">
      <alignment horizontal="center" vertical="center" wrapText="1"/>
    </xf>
    <xf numFmtId="0" fontId="18" fillId="34" borderId="12" xfId="0" applyFont="1" applyFill="1" applyBorder="1" applyAlignment="1">
      <alignment horizontal="center" vertical="center" wrapText="1"/>
    </xf>
    <xf numFmtId="44" fontId="18" fillId="34" borderId="11" xfId="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wrapText="1"/>
    </xf>
    <xf numFmtId="0" fontId="18" fillId="0" borderId="10" xfId="0" applyFont="1" applyBorder="1" applyAlignment="1">
      <alignment horizontal="left" wrapText="1"/>
    </xf>
    <xf numFmtId="0" fontId="18" fillId="0" borderId="0" xfId="0" applyFont="1" applyAlignment="1">
      <alignment wrapText="1"/>
    </xf>
    <xf numFmtId="0" fontId="20" fillId="34" borderId="11" xfId="0" applyFont="1" applyFill="1" applyBorder="1" applyAlignment="1">
      <alignment wrapText="1"/>
    </xf>
    <xf numFmtId="0" fontId="0" fillId="0" borderId="0" xfId="0" applyAlignment="1">
      <alignment wrapText="1"/>
    </xf>
    <xf numFmtId="0" fontId="16" fillId="33" borderId="15" xfId="0" applyFont="1" applyFill="1" applyBorder="1" applyAlignment="1">
      <alignment horizontal="center" vertical="center" wrapText="1"/>
    </xf>
    <xf numFmtId="0" fontId="23" fillId="34" borderId="12" xfId="0" applyFont="1" applyFill="1" applyBorder="1" applyAlignment="1">
      <alignment horizontal="left" vertical="top" wrapText="1"/>
    </xf>
    <xf numFmtId="0" fontId="18" fillId="34" borderId="16" xfId="0" applyFont="1" applyFill="1" applyBorder="1" applyAlignment="1">
      <alignment horizontal="center" vertical="center" wrapText="1"/>
    </xf>
    <xf numFmtId="0" fontId="19" fillId="34" borderId="16" xfId="0" applyFont="1" applyFill="1" applyBorder="1" applyAlignment="1">
      <alignment horizontal="center" vertical="center" wrapText="1"/>
    </xf>
    <xf numFmtId="44" fontId="18" fillId="34" borderId="11" xfId="0" applyNumberFormat="1" applyFont="1" applyFill="1" applyBorder="1" applyAlignment="1">
      <alignment horizontal="center" vertical="center" wrapText="1"/>
    </xf>
    <xf numFmtId="0" fontId="23" fillId="34" borderId="10" xfId="0" applyFont="1" applyFill="1" applyBorder="1" applyAlignment="1">
      <alignment horizontal="left" vertical="top" wrapText="1"/>
    </xf>
    <xf numFmtId="1" fontId="18" fillId="34" borderId="13" xfId="0" applyNumberFormat="1" applyFont="1" applyFill="1" applyBorder="1" applyAlignment="1">
      <alignment horizontal="center" vertical="center" wrapText="1"/>
    </xf>
    <xf numFmtId="0" fontId="19" fillId="34" borderId="13" xfId="0" applyFont="1" applyFill="1" applyBorder="1" applyAlignment="1">
      <alignment horizontal="center" vertical="center" wrapText="1"/>
    </xf>
    <xf numFmtId="3" fontId="19" fillId="34" borderId="13" xfId="0" applyNumberFormat="1"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23" fillId="0" borderId="10" xfId="0" applyFont="1" applyBorder="1" applyAlignment="1">
      <alignment horizontal="left" vertical="top" wrapText="1"/>
    </xf>
    <xf numFmtId="0" fontId="23" fillId="34" borderId="13" xfId="0" applyFont="1" applyFill="1" applyBorder="1" applyAlignment="1">
      <alignment horizontal="left" vertical="top" wrapText="1"/>
    </xf>
    <xf numFmtId="0" fontId="23" fillId="0" borderId="10" xfId="0" applyFont="1" applyBorder="1" applyAlignment="1">
      <alignment horizontal="left" wrapText="1"/>
    </xf>
    <xf numFmtId="0" fontId="23" fillId="34" borderId="10" xfId="0" applyFont="1" applyFill="1" applyBorder="1" applyAlignment="1">
      <alignment horizontal="left" wrapText="1"/>
    </xf>
    <xf numFmtId="0" fontId="18" fillId="0" borderId="10" xfId="0" applyFont="1" applyBorder="1" applyAlignment="1">
      <alignment horizontal="left" vertical="top" wrapText="1"/>
    </xf>
    <xf numFmtId="0" fontId="24" fillId="34" borderId="10" xfId="0" applyFont="1" applyFill="1" applyBorder="1" applyAlignment="1">
      <alignment horizontal="left" vertical="top" wrapText="1"/>
    </xf>
    <xf numFmtId="0" fontId="18" fillId="34" borderId="14"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9" fillId="34" borderId="11" xfId="0" applyFont="1" applyFill="1" applyBorder="1" applyAlignment="1">
      <alignment horizontal="center" vertical="center" wrapText="1"/>
    </xf>
    <xf numFmtId="3" fontId="19" fillId="34" borderId="11" xfId="0" applyNumberFormat="1" applyFont="1" applyFill="1" applyBorder="1" applyAlignment="1">
      <alignment horizontal="center" vertical="center" wrapText="1"/>
    </xf>
    <xf numFmtId="0" fontId="23" fillId="0" borderId="0" xfId="0" applyFont="1" applyAlignment="1">
      <alignment horizontal="left" vertical="top" wrapText="1"/>
    </xf>
    <xf numFmtId="44" fontId="25" fillId="0" borderId="11" xfId="1" applyFont="1" applyBorder="1" applyAlignment="1">
      <alignment horizontal="center" vertical="center" wrapText="1"/>
    </xf>
    <xf numFmtId="44" fontId="25" fillId="0" borderId="11" xfId="0" applyNumberFormat="1" applyFont="1" applyBorder="1" applyAlignment="1">
      <alignment horizontal="center" vertical="center" wrapText="1"/>
    </xf>
    <xf numFmtId="0" fontId="26" fillId="0" borderId="0" xfId="0" applyFont="1" applyAlignment="1">
      <alignment horizontal="left" vertical="top" wrapText="1"/>
    </xf>
    <xf numFmtId="0" fontId="22" fillId="33" borderId="11" xfId="0" applyFont="1" applyFill="1" applyBorder="1" applyAlignment="1">
      <alignment horizontal="center" vertical="center" wrapText="1"/>
    </xf>
    <xf numFmtId="0" fontId="18" fillId="0" borderId="10" xfId="0" applyFont="1" applyBorder="1" applyAlignment="1">
      <alignment horizontal="left" vertical="center" wrapText="1"/>
    </xf>
    <xf numFmtId="0" fontId="23" fillId="34"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18" fillId="34" borderId="10" xfId="0" applyFont="1" applyFill="1" applyBorder="1" applyAlignment="1">
      <alignment horizontal="left" vertical="center" wrapText="1"/>
    </xf>
    <xf numFmtId="44" fontId="19" fillId="34" borderId="11" xfId="1"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18" xfId="0" applyFont="1" applyFill="1" applyBorder="1" applyAlignment="1">
      <alignment horizontal="center" vertical="center"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xdr:col>
      <xdr:colOff>276225</xdr:colOff>
      <xdr:row>1</xdr:row>
      <xdr:rowOff>28575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1"/>
          <a:ext cx="1476375" cy="1304924"/>
        </a:xfrm>
        <a:prstGeom prst="rect">
          <a:avLst/>
        </a:prstGeom>
      </xdr:spPr>
    </xdr:pic>
    <xdr:clientData/>
  </xdr:twoCellAnchor>
  <xdr:twoCellAnchor editAs="oneCell">
    <xdr:from>
      <xdr:col>5</xdr:col>
      <xdr:colOff>152400</xdr:colOff>
      <xdr:row>0</xdr:row>
      <xdr:rowOff>0</xdr:rowOff>
    </xdr:from>
    <xdr:to>
      <xdr:col>5</xdr:col>
      <xdr:colOff>1628775</xdr:colOff>
      <xdr:row>1</xdr:row>
      <xdr:rowOff>9524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0" y="0"/>
          <a:ext cx="1476375" cy="1304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04"/>
  <sheetViews>
    <sheetView tabSelected="1" zoomScale="98" zoomScaleNormal="98" workbookViewId="0">
      <selection activeCell="B1" sqref="B1:E1"/>
    </sheetView>
  </sheetViews>
  <sheetFormatPr baseColWidth="10" defaultRowHeight="15" x14ac:dyDescent="0.25"/>
  <cols>
    <col min="1" max="1" width="18" style="11" customWidth="1"/>
    <col min="2" max="2" width="43.28515625" style="36" customWidth="1"/>
    <col min="3" max="3" width="15.5703125" style="11" customWidth="1"/>
    <col min="4" max="4" width="14.28515625" style="11" customWidth="1"/>
    <col min="5" max="5" width="15.140625" style="11" bestFit="1" customWidth="1"/>
    <col min="6" max="6" width="24.5703125" style="11" bestFit="1" customWidth="1"/>
    <col min="7" max="16384" width="11.42578125" style="11"/>
  </cols>
  <sheetData>
    <row r="1" spans="1:6" ht="102" customHeight="1" x14ac:dyDescent="0.3">
      <c r="A1" s="10"/>
      <c r="B1" s="43" t="s">
        <v>1181</v>
      </c>
      <c r="C1" s="44"/>
      <c r="D1" s="44"/>
      <c r="E1" s="45"/>
      <c r="F1" s="10"/>
    </row>
    <row r="2" spans="1:6" ht="45" x14ac:dyDescent="0.25">
      <c r="A2" s="2" t="s">
        <v>592</v>
      </c>
      <c r="B2" s="37" t="s">
        <v>593</v>
      </c>
      <c r="C2" s="12" t="s">
        <v>1182</v>
      </c>
      <c r="D2" s="12" t="s">
        <v>1143</v>
      </c>
      <c r="E2" s="3" t="s">
        <v>1144</v>
      </c>
      <c r="F2" s="2" t="s">
        <v>1183</v>
      </c>
    </row>
    <row r="3" spans="1:6" ht="45" x14ac:dyDescent="0.25">
      <c r="A3" s="4" t="s">
        <v>0</v>
      </c>
      <c r="B3" s="13" t="s">
        <v>594</v>
      </c>
      <c r="C3" s="14">
        <v>1</v>
      </c>
      <c r="D3" s="15">
        <v>0</v>
      </c>
      <c r="E3" s="42">
        <v>0.01</v>
      </c>
      <c r="F3" s="16">
        <f>C3*E3+E3/1*D3</f>
        <v>0.01</v>
      </c>
    </row>
    <row r="4" spans="1:6" ht="33.75" x14ac:dyDescent="0.25">
      <c r="A4" s="6" t="s">
        <v>1</v>
      </c>
      <c r="B4" s="17" t="s">
        <v>595</v>
      </c>
      <c r="C4" s="18">
        <v>1</v>
      </c>
      <c r="D4" s="19">
        <v>2</v>
      </c>
      <c r="E4" s="5">
        <v>5.69</v>
      </c>
      <c r="F4" s="16">
        <f>C4*E4+E4/20*D4</f>
        <v>6.2590000000000003</v>
      </c>
    </row>
    <row r="5" spans="1:6" ht="56.25" x14ac:dyDescent="0.25">
      <c r="A5" s="6" t="s">
        <v>2</v>
      </c>
      <c r="B5" s="17" t="s">
        <v>596</v>
      </c>
      <c r="C5" s="18">
        <v>0</v>
      </c>
      <c r="D5" s="20">
        <v>0</v>
      </c>
      <c r="E5" s="5">
        <v>5.12</v>
      </c>
      <c r="F5" s="16">
        <f>C5*E5+E5/20*D5</f>
        <v>0</v>
      </c>
    </row>
    <row r="6" spans="1:6" ht="33.75" x14ac:dyDescent="0.25">
      <c r="A6" s="6" t="s">
        <v>3</v>
      </c>
      <c r="B6" s="17" t="s">
        <v>597</v>
      </c>
      <c r="C6" s="18">
        <v>573</v>
      </c>
      <c r="D6" s="20">
        <v>0</v>
      </c>
      <c r="E6" s="5">
        <v>1.73</v>
      </c>
      <c r="F6" s="16">
        <f>C6*E6+E6/10*D6</f>
        <v>991.29</v>
      </c>
    </row>
    <row r="7" spans="1:6" ht="45" x14ac:dyDescent="0.25">
      <c r="A7" s="6" t="s">
        <v>4</v>
      </c>
      <c r="B7" s="17" t="s">
        <v>598</v>
      </c>
      <c r="C7" s="21">
        <v>0</v>
      </c>
      <c r="D7" s="19">
        <v>0</v>
      </c>
      <c r="E7" s="5">
        <v>0.01</v>
      </c>
      <c r="F7" s="16">
        <f>C7*E7+E7/1*D7</f>
        <v>0</v>
      </c>
    </row>
    <row r="8" spans="1:6" ht="33.75" x14ac:dyDescent="0.25">
      <c r="A8" s="6" t="s">
        <v>5</v>
      </c>
      <c r="B8" s="17" t="s">
        <v>599</v>
      </c>
      <c r="C8" s="18">
        <v>2</v>
      </c>
      <c r="D8" s="19">
        <v>4</v>
      </c>
      <c r="E8" s="5">
        <v>3.16</v>
      </c>
      <c r="F8" s="16">
        <f>C8*E8+E8/10*D8</f>
        <v>7.5840000000000005</v>
      </c>
    </row>
    <row r="9" spans="1:6" ht="33.75" x14ac:dyDescent="0.25">
      <c r="A9" s="6" t="s">
        <v>6</v>
      </c>
      <c r="B9" s="17" t="s">
        <v>600</v>
      </c>
      <c r="C9" s="18">
        <v>111</v>
      </c>
      <c r="D9" s="20">
        <v>2</v>
      </c>
      <c r="E9" s="5">
        <v>6.16</v>
      </c>
      <c r="F9" s="16">
        <f>C9*E9+E9/3*D9</f>
        <v>687.86666666666667</v>
      </c>
    </row>
    <row r="10" spans="1:6" ht="33.75" x14ac:dyDescent="0.25">
      <c r="A10" s="6" t="s">
        <v>7</v>
      </c>
      <c r="B10" s="17" t="s">
        <v>601</v>
      </c>
      <c r="C10" s="18">
        <v>3</v>
      </c>
      <c r="D10" s="19">
        <v>0</v>
      </c>
      <c r="E10" s="5">
        <v>118.8</v>
      </c>
      <c r="F10" s="16">
        <f>C10*E10+E10/50*D10</f>
        <v>356.4</v>
      </c>
    </row>
    <row r="11" spans="1:6" ht="33.75" x14ac:dyDescent="0.25">
      <c r="A11" s="6" t="s">
        <v>8</v>
      </c>
      <c r="B11" s="17" t="s">
        <v>602</v>
      </c>
      <c r="C11" s="21">
        <v>27</v>
      </c>
      <c r="D11" s="19">
        <v>0</v>
      </c>
      <c r="E11" s="5">
        <v>832.59</v>
      </c>
      <c r="F11" s="16">
        <f>C11*E11+E11/1*D11</f>
        <v>22479.93</v>
      </c>
    </row>
    <row r="12" spans="1:6" ht="22.5" x14ac:dyDescent="0.25">
      <c r="A12" s="6" t="s">
        <v>9</v>
      </c>
      <c r="B12" s="17" t="s">
        <v>603</v>
      </c>
      <c r="C12" s="21">
        <v>0</v>
      </c>
      <c r="D12" s="19">
        <v>0</v>
      </c>
      <c r="E12" s="5">
        <v>1756.17</v>
      </c>
      <c r="F12" s="16">
        <f>C12*E12+E12/1*D12</f>
        <v>0</v>
      </c>
    </row>
    <row r="13" spans="1:6" ht="56.25" x14ac:dyDescent="0.25">
      <c r="A13" s="6" t="s">
        <v>10</v>
      </c>
      <c r="B13" s="17" t="s">
        <v>604</v>
      </c>
      <c r="C13" s="21">
        <v>495</v>
      </c>
      <c r="D13" s="20">
        <v>0</v>
      </c>
      <c r="E13" s="5">
        <v>230</v>
      </c>
      <c r="F13" s="16">
        <f>C13*E13+E13/1*D13</f>
        <v>113850</v>
      </c>
    </row>
    <row r="14" spans="1:6" ht="56.25" x14ac:dyDescent="0.25">
      <c r="A14" s="6" t="s">
        <v>11</v>
      </c>
      <c r="B14" s="17" t="s">
        <v>605</v>
      </c>
      <c r="C14" s="18">
        <v>72</v>
      </c>
      <c r="D14" s="20">
        <v>3</v>
      </c>
      <c r="E14" s="5">
        <v>107.5</v>
      </c>
      <c r="F14" s="16">
        <f>C14*E14+E14/5*D14</f>
        <v>7804.5</v>
      </c>
    </row>
    <row r="15" spans="1:6" ht="45" x14ac:dyDescent="0.25">
      <c r="A15" s="6" t="s">
        <v>12</v>
      </c>
      <c r="B15" s="17" t="s">
        <v>606</v>
      </c>
      <c r="C15" s="21">
        <v>0</v>
      </c>
      <c r="D15" s="19">
        <v>0</v>
      </c>
      <c r="E15" s="5">
        <v>0.01</v>
      </c>
      <c r="F15" s="16">
        <f>C15*E15+E15/1*D15</f>
        <v>0</v>
      </c>
    </row>
    <row r="16" spans="1:6" ht="45" x14ac:dyDescent="0.25">
      <c r="A16" s="6" t="s">
        <v>13</v>
      </c>
      <c r="B16" s="17" t="s">
        <v>607</v>
      </c>
      <c r="C16" s="21">
        <v>167</v>
      </c>
      <c r="D16" s="20">
        <v>1</v>
      </c>
      <c r="E16" s="5">
        <v>136.96</v>
      </c>
      <c r="F16" s="16">
        <f>C16*E16+E16/5*D16</f>
        <v>22899.712</v>
      </c>
    </row>
    <row r="17" spans="1:6" ht="34.5" x14ac:dyDescent="0.25">
      <c r="A17" s="1" t="s">
        <v>14</v>
      </c>
      <c r="B17" s="8" t="s">
        <v>1166</v>
      </c>
      <c r="C17" s="21">
        <v>0</v>
      </c>
      <c r="D17" s="20">
        <v>0</v>
      </c>
      <c r="E17" s="5">
        <v>176</v>
      </c>
      <c r="F17" s="16">
        <f>C17*E17+E17/5*D17</f>
        <v>0</v>
      </c>
    </row>
    <row r="18" spans="1:6" ht="45" x14ac:dyDescent="0.25">
      <c r="A18" s="6" t="s">
        <v>15</v>
      </c>
      <c r="B18" s="17" t="s">
        <v>608</v>
      </c>
      <c r="C18" s="18">
        <v>2</v>
      </c>
      <c r="D18" s="20">
        <v>14</v>
      </c>
      <c r="E18" s="5">
        <v>779.94</v>
      </c>
      <c r="F18" s="16">
        <f>C18*E18+E18/50*D18</f>
        <v>1778.2632000000001</v>
      </c>
    </row>
    <row r="19" spans="1:6" ht="45" x14ac:dyDescent="0.25">
      <c r="A19" s="6" t="s">
        <v>16</v>
      </c>
      <c r="B19" s="17" t="s">
        <v>609</v>
      </c>
      <c r="C19" s="18">
        <v>5</v>
      </c>
      <c r="D19" s="19">
        <v>2</v>
      </c>
      <c r="E19" s="5">
        <v>74.459999999999994</v>
      </c>
      <c r="F19" s="16">
        <f>C19*E19+E19/5*D19</f>
        <v>402.08399999999995</v>
      </c>
    </row>
    <row r="20" spans="1:6" ht="45" x14ac:dyDescent="0.25">
      <c r="A20" s="6" t="s">
        <v>17</v>
      </c>
      <c r="B20" s="17" t="s">
        <v>610</v>
      </c>
      <c r="C20" s="18">
        <v>12</v>
      </c>
      <c r="D20" s="19">
        <v>0</v>
      </c>
      <c r="E20" s="5">
        <v>92.13</v>
      </c>
      <c r="F20" s="16">
        <f>C20*E20+E20/5*D20</f>
        <v>1105.56</v>
      </c>
    </row>
    <row r="21" spans="1:6" ht="33.75" x14ac:dyDescent="0.25">
      <c r="A21" s="6" t="s">
        <v>18</v>
      </c>
      <c r="B21" s="17" t="s">
        <v>611</v>
      </c>
      <c r="C21" s="21">
        <v>17</v>
      </c>
      <c r="D21" s="19">
        <v>0</v>
      </c>
      <c r="E21" s="5">
        <v>60.68</v>
      </c>
      <c r="F21" s="16">
        <f>C21*E21+E21/1*D21</f>
        <v>1031.56</v>
      </c>
    </row>
    <row r="22" spans="1:6" ht="45" x14ac:dyDescent="0.25">
      <c r="A22" s="6" t="s">
        <v>19</v>
      </c>
      <c r="B22" s="17" t="s">
        <v>612</v>
      </c>
      <c r="C22" s="18">
        <v>74</v>
      </c>
      <c r="D22" s="19">
        <v>2</v>
      </c>
      <c r="E22" s="5">
        <v>112.47</v>
      </c>
      <c r="F22" s="16">
        <f>C22*E22+E22/5*D22</f>
        <v>8367.768</v>
      </c>
    </row>
    <row r="23" spans="1:6" ht="56.25" x14ac:dyDescent="0.25">
      <c r="A23" s="6" t="s">
        <v>20</v>
      </c>
      <c r="B23" s="17" t="s">
        <v>613</v>
      </c>
      <c r="C23" s="21">
        <v>6</v>
      </c>
      <c r="D23" s="19">
        <v>0</v>
      </c>
      <c r="E23" s="5">
        <v>65.14</v>
      </c>
      <c r="F23" s="16">
        <f>C23*E23+E23/5*D23</f>
        <v>390.84000000000003</v>
      </c>
    </row>
    <row r="24" spans="1:6" ht="56.25" x14ac:dyDescent="0.25">
      <c r="A24" s="6" t="s">
        <v>21</v>
      </c>
      <c r="B24" s="17" t="s">
        <v>614</v>
      </c>
      <c r="C24" s="18">
        <v>10</v>
      </c>
      <c r="D24" s="19">
        <v>0</v>
      </c>
      <c r="E24" s="5">
        <v>92</v>
      </c>
      <c r="F24" s="16">
        <f>C24*E24+E24/5*D24</f>
        <v>920</v>
      </c>
    </row>
    <row r="25" spans="1:6" ht="33.75" x14ac:dyDescent="0.25">
      <c r="A25" s="6" t="s">
        <v>22</v>
      </c>
      <c r="B25" s="17" t="s">
        <v>615</v>
      </c>
      <c r="C25" s="21">
        <v>20</v>
      </c>
      <c r="D25" s="19">
        <v>0</v>
      </c>
      <c r="E25" s="5">
        <v>28.98</v>
      </c>
      <c r="F25" s="16">
        <f>C25*E25+E25/1*D25</f>
        <v>579.6</v>
      </c>
    </row>
    <row r="26" spans="1:6" ht="33.75" x14ac:dyDescent="0.25">
      <c r="A26" s="6" t="s">
        <v>23</v>
      </c>
      <c r="B26" s="17" t="s">
        <v>616</v>
      </c>
      <c r="C26" s="21">
        <v>2</v>
      </c>
      <c r="D26" s="19">
        <v>0</v>
      </c>
      <c r="E26" s="5">
        <v>73.88</v>
      </c>
      <c r="F26" s="16">
        <f>C26*E26+E26/6*D26</f>
        <v>147.76</v>
      </c>
    </row>
    <row r="27" spans="1:6" ht="33.75" x14ac:dyDescent="0.25">
      <c r="A27" s="6" t="s">
        <v>24</v>
      </c>
      <c r="B27" s="17" t="s">
        <v>617</v>
      </c>
      <c r="C27" s="18">
        <v>0</v>
      </c>
      <c r="D27" s="19">
        <v>0</v>
      </c>
      <c r="E27" s="5">
        <v>2810.09</v>
      </c>
      <c r="F27" s="16">
        <f>C27*E27+E27/10*D27</f>
        <v>0</v>
      </c>
    </row>
    <row r="28" spans="1:6" ht="36.75" customHeight="1" x14ac:dyDescent="0.25">
      <c r="A28" s="1" t="s">
        <v>25</v>
      </c>
      <c r="B28" s="8" t="s">
        <v>1170</v>
      </c>
      <c r="C28" s="18">
        <v>0</v>
      </c>
      <c r="D28" s="19">
        <v>0</v>
      </c>
      <c r="E28" s="5">
        <v>6.5</v>
      </c>
      <c r="F28" s="16">
        <f>C28*E28+E28/20*D28</f>
        <v>0</v>
      </c>
    </row>
    <row r="29" spans="1:6" ht="33.75" x14ac:dyDescent="0.25">
      <c r="A29" s="6" t="s">
        <v>26</v>
      </c>
      <c r="B29" s="17" t="s">
        <v>618</v>
      </c>
      <c r="C29" s="21">
        <v>80</v>
      </c>
      <c r="D29" s="19">
        <v>0</v>
      </c>
      <c r="E29" s="5">
        <v>24.38</v>
      </c>
      <c r="F29" s="16">
        <f>C29*E29+E29/1*D29</f>
        <v>1950.3999999999999</v>
      </c>
    </row>
    <row r="30" spans="1:6" ht="33.75" x14ac:dyDescent="0.25">
      <c r="A30" s="6" t="s">
        <v>27</v>
      </c>
      <c r="B30" s="17" t="s">
        <v>619</v>
      </c>
      <c r="C30" s="21">
        <v>0</v>
      </c>
      <c r="D30" s="19">
        <v>0</v>
      </c>
      <c r="E30" s="5">
        <v>22.18</v>
      </c>
      <c r="F30" s="16">
        <f>C30*E30+E30/5*D30</f>
        <v>0</v>
      </c>
    </row>
    <row r="31" spans="1:6" ht="56.25" x14ac:dyDescent="0.25">
      <c r="A31" s="6" t="s">
        <v>28</v>
      </c>
      <c r="B31" s="17" t="s">
        <v>620</v>
      </c>
      <c r="C31" s="21">
        <v>7</v>
      </c>
      <c r="D31" s="19">
        <v>0</v>
      </c>
      <c r="E31" s="5">
        <v>15.97</v>
      </c>
      <c r="F31" s="16">
        <f t="shared" ref="F31:F39" si="0">C31*E31+E31/1*D31</f>
        <v>111.79</v>
      </c>
    </row>
    <row r="32" spans="1:6" ht="33.75" x14ac:dyDescent="0.25">
      <c r="A32" s="6" t="s">
        <v>29</v>
      </c>
      <c r="B32" s="17" t="s">
        <v>621</v>
      </c>
      <c r="C32" s="21">
        <v>0</v>
      </c>
      <c r="D32" s="19">
        <v>0</v>
      </c>
      <c r="E32" s="5">
        <v>0.01</v>
      </c>
      <c r="F32" s="16">
        <f t="shared" si="0"/>
        <v>0</v>
      </c>
    </row>
    <row r="33" spans="1:6" ht="56.25" x14ac:dyDescent="0.25">
      <c r="A33" s="6" t="s">
        <v>30</v>
      </c>
      <c r="B33" s="17" t="s">
        <v>622</v>
      </c>
      <c r="C33" s="21">
        <v>0</v>
      </c>
      <c r="D33" s="19">
        <v>0</v>
      </c>
      <c r="E33" s="5">
        <v>0.01</v>
      </c>
      <c r="F33" s="16">
        <f>C33*E33+E33/20*D33</f>
        <v>0</v>
      </c>
    </row>
    <row r="34" spans="1:6" ht="33.75" x14ac:dyDescent="0.25">
      <c r="A34" s="6" t="s">
        <v>31</v>
      </c>
      <c r="B34" s="17" t="s">
        <v>623</v>
      </c>
      <c r="C34" s="21">
        <v>0</v>
      </c>
      <c r="D34" s="19">
        <v>0</v>
      </c>
      <c r="E34" s="5">
        <v>0.01</v>
      </c>
      <c r="F34" s="16">
        <f t="shared" si="0"/>
        <v>0</v>
      </c>
    </row>
    <row r="35" spans="1:6" ht="33.75" x14ac:dyDescent="0.25">
      <c r="A35" s="6" t="s">
        <v>32</v>
      </c>
      <c r="B35" s="17" t="s">
        <v>624</v>
      </c>
      <c r="C35" s="21">
        <v>2</v>
      </c>
      <c r="D35" s="19">
        <v>0</v>
      </c>
      <c r="E35" s="5">
        <v>186.77</v>
      </c>
      <c r="F35" s="16">
        <f t="shared" si="0"/>
        <v>373.54</v>
      </c>
    </row>
    <row r="36" spans="1:6" ht="56.25" x14ac:dyDescent="0.25">
      <c r="A36" s="6" t="s">
        <v>33</v>
      </c>
      <c r="B36" s="17" t="s">
        <v>625</v>
      </c>
      <c r="C36" s="21">
        <v>1</v>
      </c>
      <c r="D36" s="19">
        <v>0</v>
      </c>
      <c r="E36" s="5">
        <v>89.82</v>
      </c>
      <c r="F36" s="16">
        <f t="shared" si="0"/>
        <v>89.82</v>
      </c>
    </row>
    <row r="37" spans="1:6" ht="45" x14ac:dyDescent="0.25">
      <c r="A37" s="6" t="s">
        <v>34</v>
      </c>
      <c r="B37" s="17" t="s">
        <v>626</v>
      </c>
      <c r="C37" s="21">
        <v>0</v>
      </c>
      <c r="D37" s="19">
        <v>0</v>
      </c>
      <c r="E37" s="5">
        <v>52.19</v>
      </c>
      <c r="F37" s="16">
        <f t="shared" si="0"/>
        <v>0</v>
      </c>
    </row>
    <row r="38" spans="1:6" ht="45" x14ac:dyDescent="0.25">
      <c r="A38" s="6" t="s">
        <v>35</v>
      </c>
      <c r="B38" s="17" t="s">
        <v>627</v>
      </c>
      <c r="C38" s="21">
        <v>0</v>
      </c>
      <c r="D38" s="19">
        <v>0</v>
      </c>
      <c r="E38" s="5">
        <v>0.01</v>
      </c>
      <c r="F38" s="16">
        <f t="shared" si="0"/>
        <v>0</v>
      </c>
    </row>
    <row r="39" spans="1:6" ht="22.5" x14ac:dyDescent="0.25">
      <c r="A39" s="6" t="s">
        <v>36</v>
      </c>
      <c r="B39" s="17" t="s">
        <v>628</v>
      </c>
      <c r="C39" s="21">
        <v>6</v>
      </c>
      <c r="D39" s="19">
        <v>0</v>
      </c>
      <c r="E39" s="5">
        <v>3.7</v>
      </c>
      <c r="F39" s="16">
        <f t="shared" si="0"/>
        <v>22.200000000000003</v>
      </c>
    </row>
    <row r="40" spans="1:6" ht="22.5" x14ac:dyDescent="0.25">
      <c r="A40" s="6" t="s">
        <v>37</v>
      </c>
      <c r="B40" s="17" t="s">
        <v>629</v>
      </c>
      <c r="C40" s="18">
        <v>9</v>
      </c>
      <c r="D40" s="20">
        <v>8</v>
      </c>
      <c r="E40" s="5">
        <v>19.600000000000001</v>
      </c>
      <c r="F40" s="16">
        <f>C40*E40+E40/20*D40</f>
        <v>184.24</v>
      </c>
    </row>
    <row r="41" spans="1:6" ht="56.25" x14ac:dyDescent="0.25">
      <c r="A41" s="6" t="s">
        <v>38</v>
      </c>
      <c r="B41" s="17" t="s">
        <v>630</v>
      </c>
      <c r="C41" s="21">
        <v>0</v>
      </c>
      <c r="D41" s="20">
        <v>0</v>
      </c>
      <c r="E41" s="5">
        <v>504.94</v>
      </c>
      <c r="F41" s="16">
        <f>C41*E41+E41/50*D41</f>
        <v>0</v>
      </c>
    </row>
    <row r="42" spans="1:6" ht="67.5" x14ac:dyDescent="0.25">
      <c r="A42" s="6" t="s">
        <v>39</v>
      </c>
      <c r="B42" s="17" t="s">
        <v>631</v>
      </c>
      <c r="C42" s="21">
        <v>3</v>
      </c>
      <c r="D42" s="19">
        <v>39</v>
      </c>
      <c r="E42" s="5">
        <v>2109.9699999999998</v>
      </c>
      <c r="F42" s="16">
        <f>C42*E42+E42/50*D42</f>
        <v>7975.6866</v>
      </c>
    </row>
    <row r="43" spans="1:6" ht="45" x14ac:dyDescent="0.25">
      <c r="A43" s="6" t="s">
        <v>40</v>
      </c>
      <c r="B43" s="17" t="s">
        <v>632</v>
      </c>
      <c r="C43" s="21">
        <v>3</v>
      </c>
      <c r="D43" s="19">
        <v>0</v>
      </c>
      <c r="E43" s="5">
        <v>22.98</v>
      </c>
      <c r="F43" s="16">
        <f>C43*E43+E43/1*D43</f>
        <v>68.94</v>
      </c>
    </row>
    <row r="44" spans="1:6" ht="22.5" x14ac:dyDescent="0.25">
      <c r="A44" s="6" t="s">
        <v>41</v>
      </c>
      <c r="B44" s="17" t="s">
        <v>633</v>
      </c>
      <c r="C44" s="21">
        <v>0</v>
      </c>
      <c r="D44" s="19">
        <v>0</v>
      </c>
      <c r="E44" s="5">
        <v>0.01</v>
      </c>
      <c r="F44" s="16">
        <f>C44*E44+E44/20*D44</f>
        <v>0</v>
      </c>
    </row>
    <row r="45" spans="1:6" ht="45" x14ac:dyDescent="0.25">
      <c r="A45" s="6" t="s">
        <v>42</v>
      </c>
      <c r="B45" s="17" t="s">
        <v>634</v>
      </c>
      <c r="C45" s="21">
        <v>0</v>
      </c>
      <c r="D45" s="19">
        <v>0</v>
      </c>
      <c r="E45" s="5">
        <v>0.01</v>
      </c>
      <c r="F45" s="16">
        <f>C45*E45+E45/1*D45</f>
        <v>0</v>
      </c>
    </row>
    <row r="46" spans="1:6" ht="33.75" x14ac:dyDescent="0.25">
      <c r="A46" s="6" t="s">
        <v>43</v>
      </c>
      <c r="B46" s="17" t="s">
        <v>635</v>
      </c>
      <c r="C46" s="21">
        <v>1</v>
      </c>
      <c r="D46" s="19">
        <v>0</v>
      </c>
      <c r="E46" s="5">
        <v>60.88</v>
      </c>
      <c r="F46" s="16">
        <f>C46*E46+E46/6*D46</f>
        <v>60.88</v>
      </c>
    </row>
    <row r="47" spans="1:6" ht="56.25" x14ac:dyDescent="0.25">
      <c r="A47" s="6" t="s">
        <v>44</v>
      </c>
      <c r="B47" s="17" t="s">
        <v>636</v>
      </c>
      <c r="C47" s="21">
        <v>3</v>
      </c>
      <c r="D47" s="19">
        <v>6</v>
      </c>
      <c r="E47" s="5">
        <v>34.4</v>
      </c>
      <c r="F47" s="16">
        <f>C47*E47+E47/50*D47</f>
        <v>107.32799999999999</v>
      </c>
    </row>
    <row r="48" spans="1:6" ht="45" x14ac:dyDescent="0.25">
      <c r="A48" s="6" t="s">
        <v>45</v>
      </c>
      <c r="B48" s="17" t="s">
        <v>637</v>
      </c>
      <c r="C48" s="18">
        <v>17</v>
      </c>
      <c r="D48" s="20">
        <v>30</v>
      </c>
      <c r="E48" s="5">
        <v>72.180000000000007</v>
      </c>
      <c r="F48" s="16">
        <f>C48*E48+E48/50*D48</f>
        <v>1270.3680000000002</v>
      </c>
    </row>
    <row r="49" spans="1:6" ht="33.75" x14ac:dyDescent="0.25">
      <c r="A49" s="6" t="s">
        <v>46</v>
      </c>
      <c r="B49" s="17" t="s">
        <v>638</v>
      </c>
      <c r="C49" s="21">
        <v>1</v>
      </c>
      <c r="D49" s="19">
        <v>40</v>
      </c>
      <c r="E49" s="5">
        <v>7.69</v>
      </c>
      <c r="F49" s="16">
        <f>C49*E49+E49/50*D49</f>
        <v>13.842000000000002</v>
      </c>
    </row>
    <row r="50" spans="1:6" ht="33.75" x14ac:dyDescent="0.25">
      <c r="A50" s="6" t="s">
        <v>47</v>
      </c>
      <c r="B50" s="17" t="s">
        <v>639</v>
      </c>
      <c r="C50" s="21">
        <v>0</v>
      </c>
      <c r="D50" s="19">
        <v>8</v>
      </c>
      <c r="E50" s="5">
        <v>7.45</v>
      </c>
      <c r="F50" s="16">
        <f>C50*E50+E50/30*D50</f>
        <v>1.9866666666666668</v>
      </c>
    </row>
    <row r="51" spans="1:6" ht="33.75" x14ac:dyDescent="0.25">
      <c r="A51" s="6" t="s">
        <v>48</v>
      </c>
      <c r="B51" s="17" t="s">
        <v>640</v>
      </c>
      <c r="C51" s="21">
        <v>6</v>
      </c>
      <c r="D51" s="19">
        <v>0</v>
      </c>
      <c r="E51" s="5">
        <v>19.440000000000001</v>
      </c>
      <c r="F51" s="16">
        <f>C51*E51+E51/20*D51</f>
        <v>116.64000000000001</v>
      </c>
    </row>
    <row r="52" spans="1:6" ht="33.75" x14ac:dyDescent="0.25">
      <c r="A52" s="6" t="s">
        <v>49</v>
      </c>
      <c r="B52" s="17" t="s">
        <v>641</v>
      </c>
      <c r="C52" s="21">
        <v>0</v>
      </c>
      <c r="D52" s="19">
        <v>11</v>
      </c>
      <c r="E52" s="5">
        <v>21</v>
      </c>
      <c r="F52" s="16">
        <f>C52*E52+E52/30*D52</f>
        <v>7.6999999999999993</v>
      </c>
    </row>
    <row r="53" spans="1:6" ht="22.5" x14ac:dyDescent="0.25">
      <c r="A53" s="6" t="s">
        <v>50</v>
      </c>
      <c r="B53" s="17" t="s">
        <v>642</v>
      </c>
      <c r="C53" s="21">
        <v>2</v>
      </c>
      <c r="D53" s="19">
        <v>7</v>
      </c>
      <c r="E53" s="5">
        <v>9.67</v>
      </c>
      <c r="F53" s="16">
        <f>C53*E53+E53/20*D53</f>
        <v>22.724499999999999</v>
      </c>
    </row>
    <row r="54" spans="1:6" ht="45" x14ac:dyDescent="0.25">
      <c r="A54" s="6" t="s">
        <v>51</v>
      </c>
      <c r="B54" s="17" t="s">
        <v>643</v>
      </c>
      <c r="C54" s="21">
        <v>0</v>
      </c>
      <c r="D54" s="19">
        <v>0</v>
      </c>
      <c r="E54" s="5">
        <v>0.01</v>
      </c>
      <c r="F54" s="16">
        <f>C54*E54+E54/1*D54</f>
        <v>0</v>
      </c>
    </row>
    <row r="55" spans="1:6" ht="33.75" x14ac:dyDescent="0.25">
      <c r="A55" s="6" t="s">
        <v>52</v>
      </c>
      <c r="B55" s="17" t="s">
        <v>644</v>
      </c>
      <c r="C55" s="21">
        <v>0</v>
      </c>
      <c r="D55" s="19">
        <v>0</v>
      </c>
      <c r="E55" s="5">
        <v>0.01</v>
      </c>
      <c r="F55" s="16">
        <f t="shared" ref="F55" si="1">C55*E55+E55/1*D55</f>
        <v>0</v>
      </c>
    </row>
    <row r="56" spans="1:6" ht="33.75" x14ac:dyDescent="0.25">
      <c r="A56" s="6" t="s">
        <v>53</v>
      </c>
      <c r="B56" s="17" t="s">
        <v>645</v>
      </c>
      <c r="C56" s="21">
        <v>1</v>
      </c>
      <c r="D56" s="19">
        <v>0</v>
      </c>
      <c r="E56" s="5">
        <v>4.95</v>
      </c>
      <c r="F56" s="16">
        <f>C56*E56+E56/20*D56</f>
        <v>4.95</v>
      </c>
    </row>
    <row r="57" spans="1:6" ht="45" x14ac:dyDescent="0.25">
      <c r="A57" s="6" t="s">
        <v>54</v>
      </c>
      <c r="B57" s="17" t="s">
        <v>646</v>
      </c>
      <c r="C57" s="21">
        <v>0</v>
      </c>
      <c r="D57" s="20">
        <v>1</v>
      </c>
      <c r="E57" s="5">
        <v>11.2</v>
      </c>
      <c r="F57" s="16">
        <f>C57*E57+E57/30*D57</f>
        <v>0.37333333333333329</v>
      </c>
    </row>
    <row r="58" spans="1:6" ht="22.5" x14ac:dyDescent="0.25">
      <c r="A58" s="6" t="s">
        <v>55</v>
      </c>
      <c r="B58" s="17" t="s">
        <v>647</v>
      </c>
      <c r="C58" s="21">
        <v>1</v>
      </c>
      <c r="D58" s="19">
        <v>20</v>
      </c>
      <c r="E58" s="5">
        <v>4.5</v>
      </c>
      <c r="F58" s="16">
        <f>C58*E58+E58/30*D58</f>
        <v>7.5</v>
      </c>
    </row>
    <row r="59" spans="1:6" ht="33.75" x14ac:dyDescent="0.25">
      <c r="A59" s="6" t="s">
        <v>56</v>
      </c>
      <c r="B59" s="17" t="s">
        <v>648</v>
      </c>
      <c r="C59" s="21">
        <v>0</v>
      </c>
      <c r="D59" s="19">
        <v>9</v>
      </c>
      <c r="E59" s="5">
        <v>27</v>
      </c>
      <c r="F59" s="16">
        <f>C59*E59+E59/20*D59</f>
        <v>12.15</v>
      </c>
    </row>
    <row r="60" spans="1:6" ht="33.75" x14ac:dyDescent="0.25">
      <c r="A60" s="6" t="s">
        <v>57</v>
      </c>
      <c r="B60" s="17" t="s">
        <v>1145</v>
      </c>
      <c r="C60" s="21">
        <v>0</v>
      </c>
      <c r="D60" s="19">
        <v>11</v>
      </c>
      <c r="E60" s="5">
        <v>4.4000000000000004</v>
      </c>
      <c r="F60" s="16">
        <f>C60*E60+E60/20*D60</f>
        <v>2.4200000000000004</v>
      </c>
    </row>
    <row r="61" spans="1:6" ht="45" x14ac:dyDescent="0.25">
      <c r="A61" s="6" t="s">
        <v>58</v>
      </c>
      <c r="B61" s="17" t="s">
        <v>649</v>
      </c>
      <c r="C61" s="21">
        <v>0</v>
      </c>
      <c r="D61" s="19">
        <v>0</v>
      </c>
      <c r="E61" s="5">
        <v>0.01</v>
      </c>
      <c r="F61" s="16">
        <f>C61*E61+E61/20*D61</f>
        <v>0</v>
      </c>
    </row>
    <row r="62" spans="1:6" ht="33.75" x14ac:dyDescent="0.25">
      <c r="A62" s="1" t="s">
        <v>59</v>
      </c>
      <c r="B62" s="22" t="s">
        <v>650</v>
      </c>
      <c r="C62" s="21">
        <v>0</v>
      </c>
      <c r="D62" s="19">
        <v>0</v>
      </c>
      <c r="E62" s="5">
        <v>111.8</v>
      </c>
      <c r="F62" s="16">
        <f>C62*E62+E62/1*D62</f>
        <v>0</v>
      </c>
    </row>
    <row r="63" spans="1:6" ht="33.75" x14ac:dyDescent="0.25">
      <c r="A63" s="6" t="s">
        <v>60</v>
      </c>
      <c r="B63" s="17" t="s">
        <v>651</v>
      </c>
      <c r="C63" s="21">
        <v>15</v>
      </c>
      <c r="D63" s="20">
        <v>9</v>
      </c>
      <c r="E63" s="5">
        <v>21.2</v>
      </c>
      <c r="F63" s="16">
        <f>C63*E63+E63/30*D63</f>
        <v>324.36</v>
      </c>
    </row>
    <row r="64" spans="1:6" ht="33.75" x14ac:dyDescent="0.25">
      <c r="A64" s="6" t="s">
        <v>61</v>
      </c>
      <c r="B64" s="17" t="s">
        <v>652</v>
      </c>
      <c r="C64" s="21">
        <v>4</v>
      </c>
      <c r="D64" s="19">
        <v>33</v>
      </c>
      <c r="E64" s="5">
        <v>260.83</v>
      </c>
      <c r="F64" s="16">
        <f>C64*E64+E64/50*D64</f>
        <v>1215.4677999999999</v>
      </c>
    </row>
    <row r="65" spans="1:6" ht="45" x14ac:dyDescent="0.25">
      <c r="A65" s="6" t="s">
        <v>62</v>
      </c>
      <c r="B65" s="17" t="s">
        <v>653</v>
      </c>
      <c r="C65" s="21">
        <v>19</v>
      </c>
      <c r="D65" s="20">
        <v>4</v>
      </c>
      <c r="E65" s="5">
        <v>899</v>
      </c>
      <c r="F65" s="16">
        <f>C65*E65+E65/50*D65</f>
        <v>17152.919999999998</v>
      </c>
    </row>
    <row r="66" spans="1:6" ht="56.25" x14ac:dyDescent="0.25">
      <c r="A66" s="6" t="s">
        <v>63</v>
      </c>
      <c r="B66" s="17" t="s">
        <v>654</v>
      </c>
      <c r="C66" s="18">
        <v>0</v>
      </c>
      <c r="D66" s="19">
        <v>0</v>
      </c>
      <c r="E66" s="5">
        <v>0.01</v>
      </c>
      <c r="F66" s="16">
        <f>C66*E66+E66/10*D66</f>
        <v>0</v>
      </c>
    </row>
    <row r="67" spans="1:6" ht="45" x14ac:dyDescent="0.25">
      <c r="A67" s="6" t="s">
        <v>64</v>
      </c>
      <c r="B67" s="17" t="s">
        <v>655</v>
      </c>
      <c r="C67" s="21">
        <v>3</v>
      </c>
      <c r="D67" s="19">
        <v>2</v>
      </c>
      <c r="E67" s="5">
        <v>38.32</v>
      </c>
      <c r="F67" s="16">
        <f>C67*E67+E67/5*D67</f>
        <v>130.28800000000001</v>
      </c>
    </row>
    <row r="68" spans="1:6" ht="45" x14ac:dyDescent="0.25">
      <c r="A68" s="6" t="s">
        <v>65</v>
      </c>
      <c r="B68" s="17" t="s">
        <v>656</v>
      </c>
      <c r="C68" s="21">
        <v>23</v>
      </c>
      <c r="D68" s="19">
        <v>0</v>
      </c>
      <c r="E68" s="5">
        <v>86.7</v>
      </c>
      <c r="F68" s="16">
        <f>C68*E68+E68/5*D68</f>
        <v>1994.1000000000001</v>
      </c>
    </row>
    <row r="69" spans="1:6" ht="45" x14ac:dyDescent="0.25">
      <c r="A69" s="6" t="s">
        <v>66</v>
      </c>
      <c r="B69" s="17" t="s">
        <v>657</v>
      </c>
      <c r="C69" s="21">
        <v>2</v>
      </c>
      <c r="D69" s="19">
        <v>29</v>
      </c>
      <c r="E69" s="5">
        <v>1960.2</v>
      </c>
      <c r="F69" s="16">
        <f>C69*E69+E69/50*D69</f>
        <v>5057.3159999999998</v>
      </c>
    </row>
    <row r="70" spans="1:6" ht="45" x14ac:dyDescent="0.25">
      <c r="A70" s="6" t="s">
        <v>67</v>
      </c>
      <c r="B70" s="17" t="s">
        <v>658</v>
      </c>
      <c r="C70" s="21">
        <v>7</v>
      </c>
      <c r="D70" s="19">
        <v>9</v>
      </c>
      <c r="E70" s="5">
        <v>3575</v>
      </c>
      <c r="F70" s="16">
        <f>C70*E70+E70/50*D70</f>
        <v>25668.5</v>
      </c>
    </row>
    <row r="71" spans="1:6" ht="22.5" x14ac:dyDescent="0.25">
      <c r="A71" s="6" t="s">
        <v>68</v>
      </c>
      <c r="B71" s="17" t="s">
        <v>659</v>
      </c>
      <c r="C71" s="21">
        <v>0</v>
      </c>
      <c r="D71" s="19">
        <v>0</v>
      </c>
      <c r="E71" s="5">
        <v>46</v>
      </c>
      <c r="F71" s="16">
        <f>C71*E71+E71/25*D71</f>
        <v>0</v>
      </c>
    </row>
    <row r="72" spans="1:6" ht="22.5" x14ac:dyDescent="0.25">
      <c r="A72" s="6" t="s">
        <v>69</v>
      </c>
      <c r="B72" s="17" t="s">
        <v>660</v>
      </c>
      <c r="C72" s="21">
        <v>1</v>
      </c>
      <c r="D72" s="19">
        <v>10</v>
      </c>
      <c r="E72" s="5">
        <v>26.02</v>
      </c>
      <c r="F72" s="16">
        <f>C72*E72+E72/30*D72</f>
        <v>34.693333333333328</v>
      </c>
    </row>
    <row r="73" spans="1:6" ht="33.75" x14ac:dyDescent="0.25">
      <c r="A73" s="6" t="s">
        <v>70</v>
      </c>
      <c r="B73" s="17" t="s">
        <v>661</v>
      </c>
      <c r="C73" s="21">
        <v>11</v>
      </c>
      <c r="D73" s="19">
        <v>0</v>
      </c>
      <c r="E73" s="5">
        <v>73.84</v>
      </c>
      <c r="F73" s="16">
        <f>C73*E73+E73/1*D73</f>
        <v>812.24</v>
      </c>
    </row>
    <row r="74" spans="1:6" ht="33.75" x14ac:dyDescent="0.25">
      <c r="A74" s="6" t="s">
        <v>71</v>
      </c>
      <c r="B74" s="17" t="s">
        <v>662</v>
      </c>
      <c r="C74" s="21">
        <v>12</v>
      </c>
      <c r="D74" s="19">
        <v>3</v>
      </c>
      <c r="E74" s="5">
        <v>20.39</v>
      </c>
      <c r="F74" s="16">
        <f>C74*E74+E74/5*D74</f>
        <v>256.91399999999999</v>
      </c>
    </row>
    <row r="75" spans="1:6" ht="33.75" x14ac:dyDescent="0.25">
      <c r="A75" s="6" t="s">
        <v>72</v>
      </c>
      <c r="B75" s="17" t="s">
        <v>663</v>
      </c>
      <c r="C75" s="21">
        <v>0</v>
      </c>
      <c r="D75" s="19">
        <v>0</v>
      </c>
      <c r="E75" s="5">
        <v>235.2</v>
      </c>
      <c r="F75" s="16">
        <f>C75*E75+E75/1*D75</f>
        <v>0</v>
      </c>
    </row>
    <row r="76" spans="1:6" ht="22.5" x14ac:dyDescent="0.25">
      <c r="A76" s="6" t="s">
        <v>73</v>
      </c>
      <c r="B76" s="17" t="s">
        <v>664</v>
      </c>
      <c r="C76" s="21">
        <v>0</v>
      </c>
      <c r="D76" s="19">
        <v>24</v>
      </c>
      <c r="E76" s="5">
        <v>12.45</v>
      </c>
      <c r="F76" s="16">
        <f>C76*E76+E76/30*D76</f>
        <v>9.9599999999999991</v>
      </c>
    </row>
    <row r="77" spans="1:6" ht="45" x14ac:dyDescent="0.25">
      <c r="A77" s="6" t="s">
        <v>74</v>
      </c>
      <c r="B77" s="17" t="s">
        <v>665</v>
      </c>
      <c r="C77" s="21">
        <v>0</v>
      </c>
      <c r="D77" s="19">
        <v>0</v>
      </c>
      <c r="E77" s="5">
        <v>0.01</v>
      </c>
      <c r="F77" s="16">
        <f>C77*E77+E77/1*D77</f>
        <v>0</v>
      </c>
    </row>
    <row r="78" spans="1:6" ht="22.5" x14ac:dyDescent="0.25">
      <c r="A78" s="1" t="s">
        <v>75</v>
      </c>
      <c r="B78" s="22" t="s">
        <v>666</v>
      </c>
      <c r="C78" s="21">
        <v>13</v>
      </c>
      <c r="D78" s="19">
        <v>0</v>
      </c>
      <c r="E78" s="5">
        <v>7</v>
      </c>
      <c r="F78" s="16">
        <f>C78*E78+E78/1*D78</f>
        <v>91</v>
      </c>
    </row>
    <row r="79" spans="1:6" ht="33.75" x14ac:dyDescent="0.25">
      <c r="A79" s="6" t="s">
        <v>76</v>
      </c>
      <c r="B79" s="17" t="s">
        <v>667</v>
      </c>
      <c r="C79" s="21">
        <v>0</v>
      </c>
      <c r="D79" s="19">
        <v>0</v>
      </c>
      <c r="E79" s="5">
        <v>14.49</v>
      </c>
      <c r="F79" s="16">
        <f>C79*E79+E79/1*D79</f>
        <v>0</v>
      </c>
    </row>
    <row r="80" spans="1:6" ht="22.5" x14ac:dyDescent="0.25">
      <c r="A80" s="6" t="s">
        <v>77</v>
      </c>
      <c r="B80" s="17" t="s">
        <v>668</v>
      </c>
      <c r="C80" s="21">
        <v>3</v>
      </c>
      <c r="D80" s="19">
        <v>0</v>
      </c>
      <c r="E80" s="5">
        <v>4</v>
      </c>
      <c r="F80" s="16">
        <f>C80*E80+E80/1*D80</f>
        <v>12</v>
      </c>
    </row>
    <row r="81" spans="1:6" ht="22.5" x14ac:dyDescent="0.25">
      <c r="A81" s="6" t="s">
        <v>78</v>
      </c>
      <c r="B81" s="17" t="s">
        <v>669</v>
      </c>
      <c r="C81" s="21">
        <v>0</v>
      </c>
      <c r="D81" s="19">
        <v>0</v>
      </c>
      <c r="E81" s="5">
        <v>6.05</v>
      </c>
      <c r="F81" s="16">
        <f>C81*E81+E81/1*D81</f>
        <v>0</v>
      </c>
    </row>
    <row r="82" spans="1:6" ht="45" x14ac:dyDescent="0.25">
      <c r="A82" s="6" t="s">
        <v>79</v>
      </c>
      <c r="B82" s="17" t="s">
        <v>670</v>
      </c>
      <c r="C82" s="21">
        <v>1</v>
      </c>
      <c r="D82" s="19">
        <v>4</v>
      </c>
      <c r="E82" s="5">
        <v>19.5</v>
      </c>
      <c r="F82" s="16">
        <f>C82*E82+E82/12*D82</f>
        <v>26</v>
      </c>
    </row>
    <row r="83" spans="1:6" ht="45" x14ac:dyDescent="0.25">
      <c r="A83" s="6" t="s">
        <v>80</v>
      </c>
      <c r="B83" s="17" t="s">
        <v>671</v>
      </c>
      <c r="C83" s="21">
        <v>1</v>
      </c>
      <c r="D83" s="19">
        <v>70</v>
      </c>
      <c r="E83" s="5">
        <v>19.39</v>
      </c>
      <c r="F83" s="16">
        <f>C83*E83+E83/100*D83</f>
        <v>32.963000000000001</v>
      </c>
    </row>
    <row r="84" spans="1:6" ht="22.5" x14ac:dyDescent="0.25">
      <c r="A84" s="6" t="s">
        <v>81</v>
      </c>
      <c r="B84" s="17" t="s">
        <v>672</v>
      </c>
      <c r="C84" s="21">
        <v>0</v>
      </c>
      <c r="D84" s="19">
        <v>0</v>
      </c>
      <c r="E84" s="5">
        <v>0.01</v>
      </c>
      <c r="F84" s="16">
        <f>C84*E84+E84/20*D84</f>
        <v>0</v>
      </c>
    </row>
    <row r="85" spans="1:6" ht="22.5" x14ac:dyDescent="0.25">
      <c r="A85" s="6" t="s">
        <v>82</v>
      </c>
      <c r="B85" s="17" t="s">
        <v>673</v>
      </c>
      <c r="C85" s="21">
        <v>0</v>
      </c>
      <c r="D85" s="19">
        <v>48</v>
      </c>
      <c r="E85" s="5">
        <v>3.47</v>
      </c>
      <c r="F85" s="16">
        <f>C85*E85+E85/50*D85</f>
        <v>3.3311999999999999</v>
      </c>
    </row>
    <row r="86" spans="1:6" ht="67.5" x14ac:dyDescent="0.25">
      <c r="A86" s="6" t="s">
        <v>83</v>
      </c>
      <c r="B86" s="17" t="s">
        <v>674</v>
      </c>
      <c r="C86" s="21">
        <v>18</v>
      </c>
      <c r="D86" s="19">
        <v>0</v>
      </c>
      <c r="E86" s="5">
        <v>31.63</v>
      </c>
      <c r="F86" s="16">
        <f>C86*E86+E86/1*D86</f>
        <v>569.34</v>
      </c>
    </row>
    <row r="87" spans="1:6" ht="67.5" x14ac:dyDescent="0.25">
      <c r="A87" s="6" t="s">
        <v>84</v>
      </c>
      <c r="B87" s="17" t="s">
        <v>675</v>
      </c>
      <c r="C87" s="21">
        <v>15</v>
      </c>
      <c r="D87" s="19">
        <v>0</v>
      </c>
      <c r="E87" s="5">
        <v>34.47</v>
      </c>
      <c r="F87" s="16">
        <f>C87*E87+E87/1*D87</f>
        <v>517.04999999999995</v>
      </c>
    </row>
    <row r="88" spans="1:6" ht="33.75" x14ac:dyDescent="0.25">
      <c r="A88" s="1" t="s">
        <v>85</v>
      </c>
      <c r="B88" s="22" t="s">
        <v>676</v>
      </c>
      <c r="C88" s="21">
        <v>0</v>
      </c>
      <c r="D88" s="19">
        <v>13</v>
      </c>
      <c r="E88" s="5">
        <v>19.5</v>
      </c>
      <c r="F88" s="16">
        <f>C88*E88+E88/10*D88</f>
        <v>25.349999999999998</v>
      </c>
    </row>
    <row r="89" spans="1:6" ht="33.75" x14ac:dyDescent="0.25">
      <c r="A89" s="6" t="s">
        <v>86</v>
      </c>
      <c r="B89" s="17" t="s">
        <v>677</v>
      </c>
      <c r="C89" s="21">
        <v>2</v>
      </c>
      <c r="D89" s="19">
        <v>0</v>
      </c>
      <c r="E89" s="5">
        <v>65</v>
      </c>
      <c r="F89" s="16">
        <f>C89*E89+E89/1*D89</f>
        <v>130</v>
      </c>
    </row>
    <row r="90" spans="1:6" ht="34.5" x14ac:dyDescent="0.25">
      <c r="A90" s="6" t="s">
        <v>87</v>
      </c>
      <c r="B90" s="7" t="s">
        <v>1164</v>
      </c>
      <c r="C90" s="21">
        <v>0</v>
      </c>
      <c r="D90" s="19">
        <v>0</v>
      </c>
      <c r="E90" s="5">
        <v>0.01</v>
      </c>
      <c r="F90" s="16">
        <f>C90*E90+E90/5*D90</f>
        <v>0</v>
      </c>
    </row>
    <row r="91" spans="1:6" ht="45" x14ac:dyDescent="0.25">
      <c r="A91" s="6" t="s">
        <v>88</v>
      </c>
      <c r="B91" s="17" t="s">
        <v>678</v>
      </c>
      <c r="C91" s="21">
        <v>2</v>
      </c>
      <c r="D91" s="19">
        <v>0</v>
      </c>
      <c r="E91" s="5">
        <v>6.84</v>
      </c>
      <c r="F91" s="16">
        <f>C91*E91+E91/10*D91</f>
        <v>13.68</v>
      </c>
    </row>
    <row r="92" spans="1:6" ht="45" x14ac:dyDescent="0.25">
      <c r="A92" s="6" t="s">
        <v>89</v>
      </c>
      <c r="B92" s="17" t="s">
        <v>679</v>
      </c>
      <c r="C92" s="21">
        <v>142</v>
      </c>
      <c r="D92" s="20">
        <v>2</v>
      </c>
      <c r="E92" s="5">
        <v>9.77</v>
      </c>
      <c r="F92" s="16">
        <f>C92*E92+E92/3*D92</f>
        <v>1393.8533333333332</v>
      </c>
    </row>
    <row r="93" spans="1:6" ht="45" x14ac:dyDescent="0.25">
      <c r="A93" s="6" t="s">
        <v>90</v>
      </c>
      <c r="B93" s="17" t="s">
        <v>680</v>
      </c>
      <c r="C93" s="21">
        <v>0</v>
      </c>
      <c r="D93" s="19">
        <v>0</v>
      </c>
      <c r="E93" s="5">
        <v>0.01</v>
      </c>
      <c r="F93" s="16">
        <f>C93*E93+E93/50*D93</f>
        <v>0</v>
      </c>
    </row>
    <row r="94" spans="1:6" ht="33.75" x14ac:dyDescent="0.25">
      <c r="A94" s="6" t="s">
        <v>91</v>
      </c>
      <c r="B94" s="17" t="s">
        <v>1146</v>
      </c>
      <c r="C94" s="21">
        <v>2</v>
      </c>
      <c r="D94" s="19">
        <v>0</v>
      </c>
      <c r="E94" s="5">
        <v>19.95</v>
      </c>
      <c r="F94" s="16">
        <f>C94*E94+E94/1*D94</f>
        <v>39.9</v>
      </c>
    </row>
    <row r="95" spans="1:6" ht="45" x14ac:dyDescent="0.25">
      <c r="A95" s="6" t="s">
        <v>92</v>
      </c>
      <c r="B95" s="17" t="s">
        <v>681</v>
      </c>
      <c r="C95" s="18">
        <v>1</v>
      </c>
      <c r="D95" s="20">
        <v>0</v>
      </c>
      <c r="E95" s="5">
        <v>6.12</v>
      </c>
      <c r="F95" s="16">
        <f>C95*E95+E95/20*D95</f>
        <v>6.12</v>
      </c>
    </row>
    <row r="96" spans="1:6" ht="33.75" x14ac:dyDescent="0.25">
      <c r="A96" s="6" t="s">
        <v>93</v>
      </c>
      <c r="B96" s="17" t="s">
        <v>682</v>
      </c>
      <c r="C96" s="21">
        <v>7</v>
      </c>
      <c r="D96" s="19">
        <v>0</v>
      </c>
      <c r="E96" s="5">
        <v>2.79</v>
      </c>
      <c r="F96" s="16">
        <f>C96*E96+E96/20*D96</f>
        <v>19.53</v>
      </c>
    </row>
    <row r="97" spans="1:6" ht="22.5" x14ac:dyDescent="0.25">
      <c r="A97" s="6" t="s">
        <v>94</v>
      </c>
      <c r="B97" s="17" t="s">
        <v>683</v>
      </c>
      <c r="C97" s="21">
        <v>0</v>
      </c>
      <c r="D97" s="19">
        <v>0</v>
      </c>
      <c r="E97" s="5">
        <v>0.01</v>
      </c>
      <c r="F97" s="16">
        <f>C97*E97+E97/7*D97</f>
        <v>0</v>
      </c>
    </row>
    <row r="98" spans="1:6" ht="33.75" x14ac:dyDescent="0.25">
      <c r="A98" s="6" t="s">
        <v>95</v>
      </c>
      <c r="B98" s="17" t="s">
        <v>684</v>
      </c>
      <c r="C98" s="21">
        <v>0</v>
      </c>
      <c r="D98" s="19">
        <v>0</v>
      </c>
      <c r="E98" s="5">
        <v>0.01</v>
      </c>
      <c r="F98" s="16">
        <f>C98*E98+E98/1*D98</f>
        <v>0</v>
      </c>
    </row>
    <row r="99" spans="1:6" ht="33.75" x14ac:dyDescent="0.25">
      <c r="A99" s="6" t="s">
        <v>96</v>
      </c>
      <c r="B99" s="17" t="s">
        <v>685</v>
      </c>
      <c r="C99" s="21">
        <v>1</v>
      </c>
      <c r="D99" s="19">
        <v>0</v>
      </c>
      <c r="E99" s="5">
        <v>42.5</v>
      </c>
      <c r="F99" s="16">
        <f>C99*E99+E99/1*D99</f>
        <v>42.5</v>
      </c>
    </row>
    <row r="100" spans="1:6" ht="45" x14ac:dyDescent="0.25">
      <c r="A100" s="6" t="s">
        <v>97</v>
      </c>
      <c r="B100" s="17" t="s">
        <v>686</v>
      </c>
      <c r="C100" s="21">
        <v>16</v>
      </c>
      <c r="D100" s="19">
        <v>0</v>
      </c>
      <c r="E100" s="5">
        <v>7.5</v>
      </c>
      <c r="F100" s="16">
        <f>C100*E100+E100/20*D100</f>
        <v>120</v>
      </c>
    </row>
    <row r="101" spans="1:6" ht="22.5" x14ac:dyDescent="0.25">
      <c r="A101" s="6" t="s">
        <v>98</v>
      </c>
      <c r="B101" s="17" t="s">
        <v>687</v>
      </c>
      <c r="C101" s="21">
        <v>0</v>
      </c>
      <c r="D101" s="19">
        <v>0</v>
      </c>
      <c r="E101" s="5">
        <v>7.6</v>
      </c>
      <c r="F101" s="16">
        <f>C101*E101+E101/30*D101</f>
        <v>0</v>
      </c>
    </row>
    <row r="102" spans="1:6" ht="33.75" x14ac:dyDescent="0.25">
      <c r="A102" s="6" t="s">
        <v>99</v>
      </c>
      <c r="B102" s="17" t="s">
        <v>688</v>
      </c>
      <c r="C102" s="21">
        <v>910</v>
      </c>
      <c r="D102" s="20">
        <v>0</v>
      </c>
      <c r="E102" s="5">
        <v>8.09</v>
      </c>
      <c r="F102" s="16">
        <f>C102*E102+E102/1*D102</f>
        <v>7361.9</v>
      </c>
    </row>
    <row r="103" spans="1:6" ht="63.75" customHeight="1" x14ac:dyDescent="0.25">
      <c r="A103" s="6" t="s">
        <v>1184</v>
      </c>
      <c r="B103" s="25" t="s">
        <v>1194</v>
      </c>
      <c r="C103" s="21">
        <v>1</v>
      </c>
      <c r="D103" s="20">
        <v>0</v>
      </c>
      <c r="E103" s="42">
        <v>0.01</v>
      </c>
      <c r="F103" s="16">
        <f>C103*E103+E103/6*D103</f>
        <v>0.01</v>
      </c>
    </row>
    <row r="104" spans="1:6" ht="33.75" x14ac:dyDescent="0.25">
      <c r="A104" s="6" t="s">
        <v>100</v>
      </c>
      <c r="B104" s="17" t="s">
        <v>689</v>
      </c>
      <c r="C104" s="21">
        <v>0</v>
      </c>
      <c r="D104" s="19">
        <v>0</v>
      </c>
      <c r="E104" s="5">
        <v>0.01</v>
      </c>
      <c r="F104" s="16">
        <f>C104*E104+E104/42*D104</f>
        <v>0</v>
      </c>
    </row>
    <row r="105" spans="1:6" ht="34.5" x14ac:dyDescent="0.25">
      <c r="A105" s="1" t="s">
        <v>101</v>
      </c>
      <c r="B105" s="8" t="s">
        <v>1178</v>
      </c>
      <c r="C105" s="21">
        <v>0</v>
      </c>
      <c r="D105" s="19">
        <v>0</v>
      </c>
      <c r="E105" s="5">
        <v>5.07</v>
      </c>
      <c r="F105" s="16">
        <f>C105*E105+E105/10*D105</f>
        <v>0</v>
      </c>
    </row>
    <row r="106" spans="1:6" ht="45" x14ac:dyDescent="0.25">
      <c r="A106" s="6" t="s">
        <v>102</v>
      </c>
      <c r="B106" s="17" t="s">
        <v>690</v>
      </c>
      <c r="C106" s="21">
        <v>0</v>
      </c>
      <c r="D106" s="19">
        <v>2</v>
      </c>
      <c r="E106" s="5">
        <v>2.6</v>
      </c>
      <c r="F106" s="16">
        <f>C106*E106+E106/50*D106</f>
        <v>0.10400000000000001</v>
      </c>
    </row>
    <row r="107" spans="1:6" ht="45" x14ac:dyDescent="0.25">
      <c r="A107" s="6" t="s">
        <v>103</v>
      </c>
      <c r="B107" s="17" t="s">
        <v>691</v>
      </c>
      <c r="C107" s="21">
        <v>3</v>
      </c>
      <c r="D107" s="19">
        <v>0</v>
      </c>
      <c r="E107" s="5">
        <v>7.67</v>
      </c>
      <c r="F107" s="16">
        <f>C107*E107+E107/30*D107</f>
        <v>23.009999999999998</v>
      </c>
    </row>
    <row r="108" spans="1:6" ht="33.75" x14ac:dyDescent="0.25">
      <c r="A108" s="6" t="s">
        <v>104</v>
      </c>
      <c r="B108" s="17" t="s">
        <v>692</v>
      </c>
      <c r="C108" s="21">
        <v>3</v>
      </c>
      <c r="D108" s="19">
        <v>1</v>
      </c>
      <c r="E108" s="5">
        <v>26.3</v>
      </c>
      <c r="F108" s="16">
        <f>C108*E108+E108/3*D108</f>
        <v>87.666666666666671</v>
      </c>
    </row>
    <row r="109" spans="1:6" ht="22.5" x14ac:dyDescent="0.25">
      <c r="A109" s="6" t="s">
        <v>105</v>
      </c>
      <c r="B109" s="17" t="s">
        <v>693</v>
      </c>
      <c r="C109" s="21">
        <v>2</v>
      </c>
      <c r="D109" s="19">
        <v>9</v>
      </c>
      <c r="E109" s="5">
        <v>3.9</v>
      </c>
      <c r="F109" s="16">
        <f>C109*E109+E109/20*D109</f>
        <v>9.5549999999999997</v>
      </c>
    </row>
    <row r="110" spans="1:6" ht="56.25" x14ac:dyDescent="0.25">
      <c r="A110" s="6" t="s">
        <v>106</v>
      </c>
      <c r="B110" s="17" t="s">
        <v>694</v>
      </c>
      <c r="C110" s="21">
        <v>0</v>
      </c>
      <c r="D110" s="19">
        <v>0</v>
      </c>
      <c r="E110" s="5">
        <v>0.01</v>
      </c>
      <c r="F110" s="16">
        <f>C110*E110+E110/6*D110</f>
        <v>0</v>
      </c>
    </row>
    <row r="111" spans="1:6" ht="56.25" x14ac:dyDescent="0.25">
      <c r="A111" s="6" t="s">
        <v>107</v>
      </c>
      <c r="B111" s="17" t="s">
        <v>695</v>
      </c>
      <c r="C111" s="21">
        <v>0</v>
      </c>
      <c r="D111" s="19">
        <v>0</v>
      </c>
      <c r="E111" s="5">
        <v>3.37</v>
      </c>
      <c r="F111" s="16">
        <f>C111*E111+E111/3*D111</f>
        <v>0</v>
      </c>
    </row>
    <row r="112" spans="1:6" ht="33.75" x14ac:dyDescent="0.25">
      <c r="A112" s="6" t="s">
        <v>108</v>
      </c>
      <c r="B112" s="17" t="s">
        <v>696</v>
      </c>
      <c r="C112" s="21">
        <v>0</v>
      </c>
      <c r="D112" s="19">
        <v>1</v>
      </c>
      <c r="E112" s="5">
        <v>16.5</v>
      </c>
      <c r="F112" s="16">
        <f>C112*E112+E112/5*D112</f>
        <v>3.3</v>
      </c>
    </row>
    <row r="113" spans="1:6" ht="56.25" x14ac:dyDescent="0.25">
      <c r="A113" s="6" t="s">
        <v>109</v>
      </c>
      <c r="B113" s="17" t="s">
        <v>697</v>
      </c>
      <c r="C113" s="21">
        <v>1</v>
      </c>
      <c r="D113" s="19">
        <v>0</v>
      </c>
      <c r="E113" s="5">
        <v>188.1</v>
      </c>
      <c r="F113" s="16">
        <f>C113*E113+E113/5*D113</f>
        <v>188.1</v>
      </c>
    </row>
    <row r="114" spans="1:6" ht="56.25" x14ac:dyDescent="0.25">
      <c r="A114" s="6" t="s">
        <v>110</v>
      </c>
      <c r="B114" s="17" t="s">
        <v>698</v>
      </c>
      <c r="C114" s="21">
        <v>0</v>
      </c>
      <c r="D114" s="19">
        <v>0</v>
      </c>
      <c r="E114" s="5">
        <v>0.01</v>
      </c>
      <c r="F114" s="16">
        <f>C114*E114+E114/2*D114</f>
        <v>0</v>
      </c>
    </row>
    <row r="115" spans="1:6" ht="56.25" x14ac:dyDescent="0.25">
      <c r="A115" s="6" t="s">
        <v>111</v>
      </c>
      <c r="B115" s="17" t="s">
        <v>699</v>
      </c>
      <c r="C115" s="21">
        <v>0</v>
      </c>
      <c r="D115" s="19">
        <v>0</v>
      </c>
      <c r="E115" s="5">
        <v>0.01</v>
      </c>
      <c r="F115" s="16">
        <f>C115*E115+E115/1*D115</f>
        <v>0</v>
      </c>
    </row>
    <row r="116" spans="1:6" ht="22.5" x14ac:dyDescent="0.25">
      <c r="A116" s="6" t="s">
        <v>112</v>
      </c>
      <c r="B116" s="17" t="s">
        <v>700</v>
      </c>
      <c r="C116" s="21">
        <v>0</v>
      </c>
      <c r="D116" s="19">
        <v>0</v>
      </c>
      <c r="E116" s="5">
        <v>1042.92</v>
      </c>
      <c r="F116" s="16">
        <f>C116*E116+E116/25*D116</f>
        <v>0</v>
      </c>
    </row>
    <row r="117" spans="1:6" ht="45" x14ac:dyDescent="0.25">
      <c r="A117" s="6" t="s">
        <v>113</v>
      </c>
      <c r="B117" s="17" t="s">
        <v>701</v>
      </c>
      <c r="C117" s="21">
        <v>0</v>
      </c>
      <c r="D117" s="19">
        <v>0</v>
      </c>
      <c r="E117" s="5">
        <v>0.01</v>
      </c>
      <c r="F117" s="16">
        <f>C117*E117+E117/1*D117</f>
        <v>0</v>
      </c>
    </row>
    <row r="118" spans="1:6" ht="22.5" x14ac:dyDescent="0.25">
      <c r="A118" s="6" t="s">
        <v>114</v>
      </c>
      <c r="B118" s="17" t="s">
        <v>702</v>
      </c>
      <c r="C118" s="21">
        <v>9</v>
      </c>
      <c r="D118" s="19">
        <v>0</v>
      </c>
      <c r="E118" s="5">
        <v>776.67</v>
      </c>
      <c r="F118" s="16">
        <f>C118*E118+E118/25*D118</f>
        <v>6990.03</v>
      </c>
    </row>
    <row r="119" spans="1:6" ht="45" x14ac:dyDescent="0.25">
      <c r="A119" s="6" t="s">
        <v>115</v>
      </c>
      <c r="B119" s="17" t="s">
        <v>703</v>
      </c>
      <c r="C119" s="21">
        <v>2</v>
      </c>
      <c r="D119" s="19">
        <v>0</v>
      </c>
      <c r="E119" s="5">
        <v>185</v>
      </c>
      <c r="F119" s="16">
        <f t="shared" ref="F119:F128" si="2">C119*E119+E119/1*D119</f>
        <v>370</v>
      </c>
    </row>
    <row r="120" spans="1:6" ht="56.25" x14ac:dyDescent="0.25">
      <c r="A120" s="6" t="s">
        <v>116</v>
      </c>
      <c r="B120" s="17" t="s">
        <v>704</v>
      </c>
      <c r="C120" s="21">
        <v>23</v>
      </c>
      <c r="D120" s="19">
        <v>0</v>
      </c>
      <c r="E120" s="5">
        <v>2800</v>
      </c>
      <c r="F120" s="16">
        <f t="shared" si="2"/>
        <v>64400</v>
      </c>
    </row>
    <row r="121" spans="1:6" ht="56.25" x14ac:dyDescent="0.25">
      <c r="A121" s="6" t="s">
        <v>117</v>
      </c>
      <c r="B121" s="17" t="s">
        <v>705</v>
      </c>
      <c r="C121" s="21">
        <v>10</v>
      </c>
      <c r="D121" s="19">
        <v>0</v>
      </c>
      <c r="E121" s="5">
        <v>329.5</v>
      </c>
      <c r="F121" s="16">
        <f t="shared" si="2"/>
        <v>3295</v>
      </c>
    </row>
    <row r="122" spans="1:6" ht="45" x14ac:dyDescent="0.25">
      <c r="A122" s="6" t="s">
        <v>118</v>
      </c>
      <c r="B122" s="17" t="s">
        <v>706</v>
      </c>
      <c r="C122" s="21">
        <v>0</v>
      </c>
      <c r="D122" s="19">
        <v>0</v>
      </c>
      <c r="E122" s="5">
        <v>0.01</v>
      </c>
      <c r="F122" s="16">
        <f t="shared" si="2"/>
        <v>0</v>
      </c>
    </row>
    <row r="123" spans="1:6" ht="45" x14ac:dyDescent="0.25">
      <c r="A123" s="1" t="s">
        <v>1185</v>
      </c>
      <c r="B123" s="38" t="s">
        <v>1208</v>
      </c>
      <c r="C123" s="21">
        <v>20</v>
      </c>
      <c r="D123" s="19">
        <v>0</v>
      </c>
      <c r="E123" s="5">
        <v>128</v>
      </c>
      <c r="F123" s="16">
        <f t="shared" si="2"/>
        <v>2560</v>
      </c>
    </row>
    <row r="124" spans="1:6" ht="45" x14ac:dyDescent="0.25">
      <c r="A124" s="6" t="s">
        <v>119</v>
      </c>
      <c r="B124" s="23" t="s">
        <v>707</v>
      </c>
      <c r="C124" s="21">
        <v>0</v>
      </c>
      <c r="D124" s="19">
        <v>0</v>
      </c>
      <c r="E124" s="5">
        <v>213</v>
      </c>
      <c r="F124" s="16">
        <f t="shared" si="2"/>
        <v>0</v>
      </c>
    </row>
    <row r="125" spans="1:6" ht="56.25" x14ac:dyDescent="0.25">
      <c r="A125" s="6" t="s">
        <v>120</v>
      </c>
      <c r="B125" s="17" t="s">
        <v>708</v>
      </c>
      <c r="C125" s="21">
        <v>0</v>
      </c>
      <c r="D125" s="19">
        <v>0</v>
      </c>
      <c r="E125" s="5">
        <v>102</v>
      </c>
      <c r="F125" s="16">
        <f t="shared" si="2"/>
        <v>0</v>
      </c>
    </row>
    <row r="126" spans="1:6" ht="56.25" x14ac:dyDescent="0.25">
      <c r="A126" s="6" t="s">
        <v>121</v>
      </c>
      <c r="B126" s="17" t="s">
        <v>709</v>
      </c>
      <c r="C126" s="21">
        <v>20</v>
      </c>
      <c r="D126" s="19">
        <v>0</v>
      </c>
      <c r="E126" s="5">
        <v>235</v>
      </c>
      <c r="F126" s="16">
        <f t="shared" si="2"/>
        <v>4700</v>
      </c>
    </row>
    <row r="127" spans="1:6" ht="56.25" x14ac:dyDescent="0.25">
      <c r="A127" s="6" t="s">
        <v>122</v>
      </c>
      <c r="B127" s="17" t="s">
        <v>710</v>
      </c>
      <c r="C127" s="21">
        <v>20</v>
      </c>
      <c r="D127" s="19">
        <v>0</v>
      </c>
      <c r="E127" s="5">
        <v>190</v>
      </c>
      <c r="F127" s="16">
        <f t="shared" si="2"/>
        <v>3800</v>
      </c>
    </row>
    <row r="128" spans="1:6" ht="45" x14ac:dyDescent="0.25">
      <c r="A128" s="6" t="s">
        <v>123</v>
      </c>
      <c r="B128" s="17" t="s">
        <v>711</v>
      </c>
      <c r="C128" s="21">
        <v>0</v>
      </c>
      <c r="D128" s="19">
        <v>0</v>
      </c>
      <c r="E128" s="5">
        <v>169</v>
      </c>
      <c r="F128" s="16">
        <f t="shared" si="2"/>
        <v>0</v>
      </c>
    </row>
    <row r="129" spans="1:6" ht="45" x14ac:dyDescent="0.25">
      <c r="A129" s="6" t="s">
        <v>124</v>
      </c>
      <c r="B129" s="17" t="s">
        <v>712</v>
      </c>
      <c r="C129" s="21">
        <v>0</v>
      </c>
      <c r="D129" s="19">
        <v>0</v>
      </c>
      <c r="E129" s="5">
        <v>8.58</v>
      </c>
      <c r="F129" s="16">
        <f>C129*E129+E129/20*D129</f>
        <v>0</v>
      </c>
    </row>
    <row r="130" spans="1:6" ht="45" x14ac:dyDescent="0.25">
      <c r="A130" s="6" t="s">
        <v>125</v>
      </c>
      <c r="B130" s="22" t="s">
        <v>713</v>
      </c>
      <c r="C130" s="21">
        <v>0</v>
      </c>
      <c r="D130" s="19">
        <v>0</v>
      </c>
      <c r="E130" s="5">
        <v>0.01</v>
      </c>
      <c r="F130" s="16">
        <f>C130*E130+E130/15*D130</f>
        <v>0</v>
      </c>
    </row>
    <row r="131" spans="1:6" ht="33.75" x14ac:dyDescent="0.25">
      <c r="A131" s="6" t="s">
        <v>126</v>
      </c>
      <c r="B131" s="17" t="s">
        <v>714</v>
      </c>
      <c r="C131" s="21">
        <v>1</v>
      </c>
      <c r="D131" s="19">
        <v>13</v>
      </c>
      <c r="E131" s="5">
        <v>31.17</v>
      </c>
      <c r="F131" s="16">
        <f>C131*E131+E131/40*D131</f>
        <v>41.300250000000005</v>
      </c>
    </row>
    <row r="132" spans="1:6" ht="78.75" x14ac:dyDescent="0.25">
      <c r="A132" s="6" t="s">
        <v>127</v>
      </c>
      <c r="B132" s="17" t="s">
        <v>715</v>
      </c>
      <c r="C132" s="21">
        <v>0</v>
      </c>
      <c r="D132" s="19">
        <v>0</v>
      </c>
      <c r="E132" s="5">
        <v>5.5</v>
      </c>
      <c r="F132" s="16">
        <f>C132*E132+E132/1*D132</f>
        <v>0</v>
      </c>
    </row>
    <row r="133" spans="1:6" ht="45" x14ac:dyDescent="0.25">
      <c r="A133" s="6" t="s">
        <v>128</v>
      </c>
      <c r="B133" s="17" t="s">
        <v>716</v>
      </c>
      <c r="C133" s="21">
        <v>0</v>
      </c>
      <c r="D133" s="19">
        <v>0</v>
      </c>
      <c r="E133" s="5">
        <v>21</v>
      </c>
      <c r="F133" s="16">
        <f>C133*E133+E133/20*D133</f>
        <v>0</v>
      </c>
    </row>
    <row r="134" spans="1:6" ht="45" x14ac:dyDescent="0.25">
      <c r="A134" s="6" t="s">
        <v>129</v>
      </c>
      <c r="B134" s="17" t="s">
        <v>1147</v>
      </c>
      <c r="C134" s="21">
        <v>0</v>
      </c>
      <c r="D134" s="19">
        <v>0</v>
      </c>
      <c r="E134" s="5">
        <v>0.01</v>
      </c>
      <c r="F134" s="16">
        <f>C134*E134+E134/1*D134</f>
        <v>0</v>
      </c>
    </row>
    <row r="135" spans="1:6" ht="45" x14ac:dyDescent="0.25">
      <c r="A135" s="6" t="s">
        <v>130</v>
      </c>
      <c r="B135" s="17" t="s">
        <v>717</v>
      </c>
      <c r="C135" s="21">
        <v>0</v>
      </c>
      <c r="D135" s="19">
        <v>0</v>
      </c>
      <c r="E135" s="5">
        <v>0.01</v>
      </c>
      <c r="F135" s="16">
        <f>C135*E135+E135/1*D135</f>
        <v>0</v>
      </c>
    </row>
    <row r="136" spans="1:6" ht="56.25" x14ac:dyDescent="0.25">
      <c r="A136" s="1" t="s">
        <v>131</v>
      </c>
      <c r="B136" s="22" t="s">
        <v>718</v>
      </c>
      <c r="C136" s="21">
        <v>0</v>
      </c>
      <c r="D136" s="19">
        <v>0</v>
      </c>
      <c r="E136" s="5">
        <v>17.399999999999999</v>
      </c>
      <c r="F136" s="16">
        <f>C136*E136+E136/1*D136</f>
        <v>0</v>
      </c>
    </row>
    <row r="137" spans="1:6" ht="45" x14ac:dyDescent="0.25">
      <c r="A137" s="6" t="s">
        <v>132</v>
      </c>
      <c r="B137" s="17" t="s">
        <v>719</v>
      </c>
      <c r="C137" s="21">
        <v>461</v>
      </c>
      <c r="D137" s="20">
        <v>0</v>
      </c>
      <c r="E137" s="5">
        <v>15.85</v>
      </c>
      <c r="F137" s="16">
        <f>C137*E137+E137/1*D137</f>
        <v>7306.8499999999995</v>
      </c>
    </row>
    <row r="138" spans="1:6" ht="45" x14ac:dyDescent="0.25">
      <c r="A138" s="6" t="s">
        <v>133</v>
      </c>
      <c r="B138" s="17" t="s">
        <v>720</v>
      </c>
      <c r="C138" s="21">
        <v>1303</v>
      </c>
      <c r="D138" s="20">
        <v>0</v>
      </c>
      <c r="E138" s="5">
        <v>11.2</v>
      </c>
      <c r="F138" s="16">
        <f>C138*E138+E138/1*D138</f>
        <v>14593.599999999999</v>
      </c>
    </row>
    <row r="139" spans="1:6" ht="45" x14ac:dyDescent="0.25">
      <c r="A139" s="6" t="s">
        <v>134</v>
      </c>
      <c r="B139" s="17" t="s">
        <v>721</v>
      </c>
      <c r="C139" s="21">
        <v>0</v>
      </c>
      <c r="D139" s="19">
        <v>0</v>
      </c>
      <c r="E139" s="5">
        <v>18.850000000000001</v>
      </c>
      <c r="F139" s="16">
        <f>C139*E139+E139/20*D139</f>
        <v>0</v>
      </c>
    </row>
    <row r="140" spans="1:6" ht="45" x14ac:dyDescent="0.25">
      <c r="A140" s="6" t="s">
        <v>135</v>
      </c>
      <c r="B140" s="17" t="s">
        <v>722</v>
      </c>
      <c r="C140" s="21">
        <v>0</v>
      </c>
      <c r="D140" s="19">
        <v>0</v>
      </c>
      <c r="E140" s="5">
        <v>0.01</v>
      </c>
      <c r="F140" s="16">
        <f>C140*E140+E140/10*D140</f>
        <v>0</v>
      </c>
    </row>
    <row r="141" spans="1:6" ht="45" x14ac:dyDescent="0.25">
      <c r="A141" s="6" t="s">
        <v>136</v>
      </c>
      <c r="B141" s="17" t="s">
        <v>723</v>
      </c>
      <c r="C141" s="21">
        <v>0</v>
      </c>
      <c r="D141" s="19">
        <v>0</v>
      </c>
      <c r="E141" s="5">
        <v>3.4</v>
      </c>
      <c r="F141" s="16">
        <f>C141*E141+E141/1*D141</f>
        <v>0</v>
      </c>
    </row>
    <row r="142" spans="1:6" ht="45" x14ac:dyDescent="0.25">
      <c r="A142" s="6" t="s">
        <v>137</v>
      </c>
      <c r="B142" s="17" t="s">
        <v>724</v>
      </c>
      <c r="C142" s="21">
        <v>10</v>
      </c>
      <c r="D142" s="19">
        <v>0</v>
      </c>
      <c r="E142" s="42">
        <v>0.01</v>
      </c>
      <c r="F142" s="16">
        <f>C142*E142+E142/1*D142</f>
        <v>0.1</v>
      </c>
    </row>
    <row r="143" spans="1:6" ht="45" x14ac:dyDescent="0.25">
      <c r="A143" s="6" t="s">
        <v>138</v>
      </c>
      <c r="B143" s="17" t="s">
        <v>725</v>
      </c>
      <c r="C143" s="21">
        <v>0</v>
      </c>
      <c r="D143" s="19">
        <v>0</v>
      </c>
      <c r="E143" s="5">
        <v>0.01</v>
      </c>
      <c r="F143" s="16">
        <f>C143*E143+E143/2*D143</f>
        <v>0</v>
      </c>
    </row>
    <row r="144" spans="1:6" ht="45.75" x14ac:dyDescent="0.25">
      <c r="A144" s="6" t="s">
        <v>1186</v>
      </c>
      <c r="B144" s="8" t="s">
        <v>1195</v>
      </c>
      <c r="C144" s="21">
        <v>121</v>
      </c>
      <c r="D144" s="19">
        <v>0</v>
      </c>
      <c r="E144" s="5">
        <v>3.81</v>
      </c>
      <c r="F144" s="16">
        <f>C144*E144+E144/1*D144</f>
        <v>461.01</v>
      </c>
    </row>
    <row r="145" spans="1:6" ht="33.75" x14ac:dyDescent="0.25">
      <c r="A145" s="6" t="s">
        <v>139</v>
      </c>
      <c r="B145" s="17" t="s">
        <v>726</v>
      </c>
      <c r="C145" s="21">
        <v>0</v>
      </c>
      <c r="D145" s="19">
        <v>0</v>
      </c>
      <c r="E145" s="5">
        <v>11</v>
      </c>
      <c r="F145" s="16">
        <f>C145*E145+E145/3*D145</f>
        <v>0</v>
      </c>
    </row>
    <row r="146" spans="1:6" ht="45" x14ac:dyDescent="0.25">
      <c r="A146" s="6" t="s">
        <v>140</v>
      </c>
      <c r="B146" s="17" t="s">
        <v>727</v>
      </c>
      <c r="C146" s="21">
        <v>0</v>
      </c>
      <c r="D146" s="19">
        <v>0</v>
      </c>
      <c r="E146" s="5">
        <v>0.01</v>
      </c>
      <c r="F146" s="16">
        <f>C146*E146+E146/20*D146</f>
        <v>0</v>
      </c>
    </row>
    <row r="147" spans="1:6" ht="45" x14ac:dyDescent="0.25">
      <c r="A147" s="6" t="s">
        <v>141</v>
      </c>
      <c r="B147" s="17" t="s">
        <v>728</v>
      </c>
      <c r="C147" s="21">
        <v>44</v>
      </c>
      <c r="D147" s="20">
        <v>0</v>
      </c>
      <c r="E147" s="5">
        <v>4.75</v>
      </c>
      <c r="F147" s="16">
        <f>C147*E147+E147/1*D147</f>
        <v>209</v>
      </c>
    </row>
    <row r="148" spans="1:6" ht="33.75" x14ac:dyDescent="0.25">
      <c r="A148" s="6" t="s">
        <v>142</v>
      </c>
      <c r="B148" s="17" t="s">
        <v>729</v>
      </c>
      <c r="C148" s="21">
        <v>0</v>
      </c>
      <c r="D148" s="19">
        <v>0</v>
      </c>
      <c r="E148" s="5">
        <v>0.01</v>
      </c>
      <c r="F148" s="16">
        <f>C148*E148+E148/1*D148</f>
        <v>0</v>
      </c>
    </row>
    <row r="149" spans="1:6" ht="22.5" x14ac:dyDescent="0.25">
      <c r="A149" s="6" t="s">
        <v>143</v>
      </c>
      <c r="B149" s="17" t="s">
        <v>730</v>
      </c>
      <c r="C149" s="21">
        <v>0</v>
      </c>
      <c r="D149" s="19">
        <v>0</v>
      </c>
      <c r="E149" s="5">
        <v>5.8</v>
      </c>
      <c r="F149" s="16">
        <f>C149*E149+E149/10*D149</f>
        <v>0</v>
      </c>
    </row>
    <row r="150" spans="1:6" ht="22.5" x14ac:dyDescent="0.25">
      <c r="A150" s="6" t="s">
        <v>144</v>
      </c>
      <c r="B150" s="17" t="s">
        <v>731</v>
      </c>
      <c r="C150" s="21">
        <v>0</v>
      </c>
      <c r="D150" s="19">
        <v>0</v>
      </c>
      <c r="E150" s="5">
        <v>0.01</v>
      </c>
      <c r="F150" s="16">
        <f>C150*E150+E150/15*D150</f>
        <v>0</v>
      </c>
    </row>
    <row r="151" spans="1:6" ht="22.5" x14ac:dyDescent="0.25">
      <c r="A151" s="6" t="s">
        <v>145</v>
      </c>
      <c r="B151" s="17" t="s">
        <v>732</v>
      </c>
      <c r="C151" s="21">
        <v>0</v>
      </c>
      <c r="D151" s="19">
        <v>0</v>
      </c>
      <c r="E151" s="5">
        <v>932.88</v>
      </c>
      <c r="F151" s="16">
        <f>C151*E151+E151/25*D151</f>
        <v>0</v>
      </c>
    </row>
    <row r="152" spans="1:6" ht="45" x14ac:dyDescent="0.25">
      <c r="A152" s="6" t="s">
        <v>146</v>
      </c>
      <c r="B152" s="17" t="s">
        <v>733</v>
      </c>
      <c r="C152" s="18">
        <v>17</v>
      </c>
      <c r="D152" s="20">
        <v>4</v>
      </c>
      <c r="E152" s="5">
        <v>5</v>
      </c>
      <c r="F152" s="16">
        <f>C152*E152+E152/30*D152</f>
        <v>85.666666666666671</v>
      </c>
    </row>
    <row r="153" spans="1:6" ht="33.75" x14ac:dyDescent="0.25">
      <c r="A153" s="6" t="s">
        <v>147</v>
      </c>
      <c r="B153" s="17" t="s">
        <v>734</v>
      </c>
      <c r="C153" s="21">
        <v>0</v>
      </c>
      <c r="D153" s="19">
        <v>1</v>
      </c>
      <c r="E153" s="5">
        <v>35</v>
      </c>
      <c r="F153" s="16">
        <f>C153*E153+E153/30*D153</f>
        <v>1.1666666666666667</v>
      </c>
    </row>
    <row r="154" spans="1:6" ht="34.5" x14ac:dyDescent="0.25">
      <c r="A154" s="6" t="s">
        <v>148</v>
      </c>
      <c r="B154" s="25" t="s">
        <v>1196</v>
      </c>
      <c r="C154" s="21">
        <v>41</v>
      </c>
      <c r="D154" s="19">
        <v>0</v>
      </c>
      <c r="E154" s="5">
        <v>16.5</v>
      </c>
      <c r="F154" s="16">
        <f>C154*E154+E154/10*D154</f>
        <v>676.5</v>
      </c>
    </row>
    <row r="155" spans="1:6" ht="45" x14ac:dyDescent="0.25">
      <c r="A155" s="6" t="s">
        <v>149</v>
      </c>
      <c r="B155" s="17" t="s">
        <v>735</v>
      </c>
      <c r="C155" s="21">
        <v>0</v>
      </c>
      <c r="D155" s="19">
        <v>0</v>
      </c>
      <c r="E155" s="5">
        <v>61</v>
      </c>
      <c r="F155" s="16">
        <f>C155*E155+E155/1*D155</f>
        <v>0</v>
      </c>
    </row>
    <row r="156" spans="1:6" ht="22.5" x14ac:dyDescent="0.25">
      <c r="A156" s="1" t="s">
        <v>150</v>
      </c>
      <c r="B156" s="22" t="s">
        <v>736</v>
      </c>
      <c r="C156" s="21">
        <v>8</v>
      </c>
      <c r="D156" s="19">
        <v>0</v>
      </c>
      <c r="E156" s="5">
        <v>44</v>
      </c>
      <c r="F156" s="16">
        <f>C156*E156+E156/1*D156</f>
        <v>352</v>
      </c>
    </row>
    <row r="157" spans="1:6" ht="33.75" x14ac:dyDescent="0.25">
      <c r="A157" s="6" t="s">
        <v>151</v>
      </c>
      <c r="B157" s="17" t="s">
        <v>737</v>
      </c>
      <c r="C157" s="21">
        <v>0</v>
      </c>
      <c r="D157" s="19">
        <v>0</v>
      </c>
      <c r="E157" s="5">
        <v>0.01</v>
      </c>
      <c r="F157" s="16">
        <f>C157*E157+E157/35*D157</f>
        <v>0</v>
      </c>
    </row>
    <row r="158" spans="1:6" ht="45" x14ac:dyDescent="0.25">
      <c r="A158" s="6" t="s">
        <v>152</v>
      </c>
      <c r="B158" s="17" t="s">
        <v>738</v>
      </c>
      <c r="C158" s="21">
        <v>0</v>
      </c>
      <c r="D158" s="19">
        <v>0</v>
      </c>
      <c r="E158" s="5">
        <v>0.01</v>
      </c>
      <c r="F158" s="16">
        <f>C158*E158+E158/1*D158</f>
        <v>0</v>
      </c>
    </row>
    <row r="159" spans="1:6" ht="33.75" x14ac:dyDescent="0.25">
      <c r="A159" s="6" t="s">
        <v>153</v>
      </c>
      <c r="B159" s="17" t="s">
        <v>739</v>
      </c>
      <c r="C159" s="21">
        <v>0</v>
      </c>
      <c r="D159" s="19">
        <v>0</v>
      </c>
      <c r="E159" s="5">
        <v>13</v>
      </c>
      <c r="F159" s="16">
        <f>C159*E159+E159/15*D159</f>
        <v>0</v>
      </c>
    </row>
    <row r="160" spans="1:6" ht="68.25" x14ac:dyDescent="0.25">
      <c r="A160" s="1" t="s">
        <v>154</v>
      </c>
      <c r="B160" s="8" t="s">
        <v>1177</v>
      </c>
      <c r="C160" s="21">
        <v>11</v>
      </c>
      <c r="D160" s="19">
        <v>0</v>
      </c>
      <c r="E160" s="42">
        <v>0.01</v>
      </c>
      <c r="F160" s="16">
        <f>C160*E160+E160/15*D160</f>
        <v>0.11</v>
      </c>
    </row>
    <row r="161" spans="1:6" ht="22.5" x14ac:dyDescent="0.25">
      <c r="A161" s="6" t="s">
        <v>155</v>
      </c>
      <c r="B161" s="17" t="s">
        <v>740</v>
      </c>
      <c r="C161" s="21">
        <v>1</v>
      </c>
      <c r="D161" s="20">
        <v>0</v>
      </c>
      <c r="E161" s="5">
        <v>15.5</v>
      </c>
      <c r="F161" s="16">
        <f>C161*E161+E161/10*D161</f>
        <v>15.5</v>
      </c>
    </row>
    <row r="162" spans="1:6" ht="33.75" x14ac:dyDescent="0.25">
      <c r="A162" s="6" t="s">
        <v>156</v>
      </c>
      <c r="B162" s="17" t="s">
        <v>741</v>
      </c>
      <c r="C162" s="21">
        <v>100</v>
      </c>
      <c r="D162" s="19">
        <v>0</v>
      </c>
      <c r="E162" s="5">
        <v>13.89</v>
      </c>
      <c r="F162" s="16">
        <f>C162*E162+E162/1*D162</f>
        <v>1389</v>
      </c>
    </row>
    <row r="163" spans="1:6" ht="33.75" x14ac:dyDescent="0.25">
      <c r="A163" s="6" t="s">
        <v>157</v>
      </c>
      <c r="B163" s="17" t="s">
        <v>742</v>
      </c>
      <c r="C163" s="21">
        <v>0</v>
      </c>
      <c r="D163" s="19">
        <v>0</v>
      </c>
      <c r="E163" s="5">
        <v>0.01</v>
      </c>
      <c r="F163" s="16">
        <f>C163*E163+E163/18*D163</f>
        <v>0</v>
      </c>
    </row>
    <row r="164" spans="1:6" ht="33.75" x14ac:dyDescent="0.25">
      <c r="A164" s="6" t="s">
        <v>158</v>
      </c>
      <c r="B164" s="17" t="s">
        <v>743</v>
      </c>
      <c r="C164" s="21">
        <v>1</v>
      </c>
      <c r="D164" s="19">
        <v>2</v>
      </c>
      <c r="E164" s="5">
        <v>3.72</v>
      </c>
      <c r="F164" s="16">
        <f>C164*E164+E164/20*D164</f>
        <v>4.0920000000000005</v>
      </c>
    </row>
    <row r="165" spans="1:6" ht="45" x14ac:dyDescent="0.25">
      <c r="A165" s="6" t="s">
        <v>159</v>
      </c>
      <c r="B165" s="39" t="s">
        <v>1197</v>
      </c>
      <c r="C165" s="21">
        <v>1</v>
      </c>
      <c r="D165" s="19">
        <v>0</v>
      </c>
      <c r="E165" s="42">
        <v>0.01</v>
      </c>
      <c r="F165" s="16">
        <f>C165*E165+E165/5*D165</f>
        <v>0.01</v>
      </c>
    </row>
    <row r="166" spans="1:6" ht="33.75" x14ac:dyDescent="0.25">
      <c r="A166" s="6" t="s">
        <v>160</v>
      </c>
      <c r="B166" s="17" t="s">
        <v>744</v>
      </c>
      <c r="C166" s="21">
        <v>0</v>
      </c>
      <c r="D166" s="20">
        <v>0</v>
      </c>
      <c r="E166" s="5">
        <v>75.25</v>
      </c>
      <c r="F166" s="16">
        <f>C166*E166+E166/2*D166</f>
        <v>0</v>
      </c>
    </row>
    <row r="167" spans="1:6" ht="33.75" x14ac:dyDescent="0.25">
      <c r="A167" s="6" t="s">
        <v>161</v>
      </c>
      <c r="B167" s="17" t="s">
        <v>745</v>
      </c>
      <c r="C167" s="21">
        <v>81</v>
      </c>
      <c r="D167" s="19">
        <v>1</v>
      </c>
      <c r="E167" s="5">
        <v>92.15</v>
      </c>
      <c r="F167" s="16">
        <f>C167*E167+E167/2*D167</f>
        <v>7510.2250000000004</v>
      </c>
    </row>
    <row r="168" spans="1:6" ht="56.25" x14ac:dyDescent="0.25">
      <c r="A168" s="6" t="s">
        <v>162</v>
      </c>
      <c r="B168" s="17" t="s">
        <v>746</v>
      </c>
      <c r="C168" s="21">
        <v>0</v>
      </c>
      <c r="D168" s="19">
        <v>0</v>
      </c>
      <c r="E168" s="5">
        <v>0.01</v>
      </c>
      <c r="F168" s="16">
        <f>C168*E168+E168/1*D168</f>
        <v>0</v>
      </c>
    </row>
    <row r="169" spans="1:6" ht="34.5" x14ac:dyDescent="0.25">
      <c r="A169" s="1" t="s">
        <v>163</v>
      </c>
      <c r="B169" s="8" t="s">
        <v>1165</v>
      </c>
      <c r="C169" s="21">
        <v>0</v>
      </c>
      <c r="D169" s="19">
        <v>0</v>
      </c>
      <c r="E169" s="5">
        <v>102.7</v>
      </c>
      <c r="F169" s="16">
        <f>C169*E169+E169/2*D169</f>
        <v>0</v>
      </c>
    </row>
    <row r="170" spans="1:6" ht="45" x14ac:dyDescent="0.25">
      <c r="A170" s="6" t="s">
        <v>164</v>
      </c>
      <c r="B170" s="17" t="s">
        <v>747</v>
      </c>
      <c r="C170" s="21">
        <v>7</v>
      </c>
      <c r="D170" s="19">
        <v>0</v>
      </c>
      <c r="E170" s="5">
        <v>36</v>
      </c>
      <c r="F170" s="16">
        <f>C170*E170+E170/1*D170</f>
        <v>252</v>
      </c>
    </row>
    <row r="171" spans="1:6" ht="67.5" x14ac:dyDescent="0.25">
      <c r="A171" s="6" t="s">
        <v>165</v>
      </c>
      <c r="B171" s="17" t="s">
        <v>748</v>
      </c>
      <c r="C171" s="21">
        <v>21</v>
      </c>
      <c r="D171" s="20">
        <v>0</v>
      </c>
      <c r="E171" s="5">
        <v>54.25</v>
      </c>
      <c r="F171" s="16">
        <f>C171*E171+E171/1*D171</f>
        <v>1139.25</v>
      </c>
    </row>
    <row r="172" spans="1:6" ht="22.5" x14ac:dyDescent="0.25">
      <c r="A172" s="1" t="s">
        <v>166</v>
      </c>
      <c r="B172" s="22" t="s">
        <v>1148</v>
      </c>
      <c r="C172" s="21">
        <v>0</v>
      </c>
      <c r="D172" s="20">
        <v>0</v>
      </c>
      <c r="E172" s="5">
        <v>0.01</v>
      </c>
      <c r="F172" s="16">
        <f>C172*E172+E172/40*D172</f>
        <v>0</v>
      </c>
    </row>
    <row r="173" spans="1:6" ht="45" x14ac:dyDescent="0.25">
      <c r="A173" s="6" t="s">
        <v>167</v>
      </c>
      <c r="B173" s="17" t="s">
        <v>749</v>
      </c>
      <c r="C173" s="21">
        <v>0</v>
      </c>
      <c r="D173" s="19">
        <v>0</v>
      </c>
      <c r="E173" s="5">
        <v>195</v>
      </c>
      <c r="F173" s="16">
        <f>C173*E173+E173/1*D173</f>
        <v>0</v>
      </c>
    </row>
    <row r="174" spans="1:6" ht="45" x14ac:dyDescent="0.25">
      <c r="A174" s="6" t="s">
        <v>168</v>
      </c>
      <c r="B174" s="17" t="s">
        <v>750</v>
      </c>
      <c r="C174" s="21">
        <v>0</v>
      </c>
      <c r="D174" s="19">
        <v>0</v>
      </c>
      <c r="E174" s="5">
        <v>500</v>
      </c>
      <c r="F174" s="16">
        <f>C174*E174+E174/1*D174</f>
        <v>0</v>
      </c>
    </row>
    <row r="175" spans="1:6" ht="45" x14ac:dyDescent="0.25">
      <c r="A175" s="6" t="s">
        <v>169</v>
      </c>
      <c r="B175" s="17" t="s">
        <v>751</v>
      </c>
      <c r="C175" s="21">
        <v>1</v>
      </c>
      <c r="D175" s="19">
        <v>1</v>
      </c>
      <c r="E175" s="5">
        <v>11.97</v>
      </c>
      <c r="F175" s="16">
        <f>C175*E175+E175/10*D175</f>
        <v>13.167000000000002</v>
      </c>
    </row>
    <row r="176" spans="1:6" ht="33.75" x14ac:dyDescent="0.25">
      <c r="A176" s="6" t="s">
        <v>170</v>
      </c>
      <c r="B176" s="17" t="s">
        <v>752</v>
      </c>
      <c r="C176" s="21">
        <v>0</v>
      </c>
      <c r="D176" s="19">
        <v>0</v>
      </c>
      <c r="E176" s="5">
        <v>2746.03</v>
      </c>
      <c r="F176" s="16">
        <f>C176*E176+E176/28*D176</f>
        <v>0</v>
      </c>
    </row>
    <row r="177" spans="1:6" ht="33.75" x14ac:dyDescent="0.25">
      <c r="A177" s="1" t="s">
        <v>171</v>
      </c>
      <c r="B177" s="22" t="s">
        <v>753</v>
      </c>
      <c r="C177" s="21">
        <v>0</v>
      </c>
      <c r="D177" s="19">
        <v>0</v>
      </c>
      <c r="E177" s="5">
        <v>0.01</v>
      </c>
      <c r="F177" s="16">
        <f>C177*E177+E177/25*D177</f>
        <v>0</v>
      </c>
    </row>
    <row r="178" spans="1:6" ht="33.75" x14ac:dyDescent="0.25">
      <c r="A178" s="6" t="s">
        <v>172</v>
      </c>
      <c r="B178" s="17" t="s">
        <v>754</v>
      </c>
      <c r="C178" s="21">
        <v>5</v>
      </c>
      <c r="D178" s="19">
        <v>10</v>
      </c>
      <c r="E178" s="5">
        <v>2.98</v>
      </c>
      <c r="F178" s="16">
        <f>C178*E178+E178/20*D178</f>
        <v>16.39</v>
      </c>
    </row>
    <row r="179" spans="1:6" ht="22.5" x14ac:dyDescent="0.25">
      <c r="A179" s="6" t="s">
        <v>173</v>
      </c>
      <c r="B179" s="17" t="s">
        <v>755</v>
      </c>
      <c r="C179" s="21">
        <v>2</v>
      </c>
      <c r="D179" s="19">
        <v>10</v>
      </c>
      <c r="E179" s="5">
        <v>135</v>
      </c>
      <c r="F179" s="16">
        <f>C179*E179+E179/20*D179</f>
        <v>337.5</v>
      </c>
    </row>
    <row r="180" spans="1:6" ht="33.75" x14ac:dyDescent="0.25">
      <c r="A180" s="6" t="s">
        <v>174</v>
      </c>
      <c r="B180" s="17" t="s">
        <v>756</v>
      </c>
      <c r="C180" s="21">
        <v>4</v>
      </c>
      <c r="D180" s="20">
        <v>2</v>
      </c>
      <c r="E180" s="5">
        <v>8.26</v>
      </c>
      <c r="F180" s="16">
        <f>C180*E180+E180/20*D180</f>
        <v>33.866</v>
      </c>
    </row>
    <row r="181" spans="1:6" ht="33.75" x14ac:dyDescent="0.25">
      <c r="A181" s="6" t="s">
        <v>175</v>
      </c>
      <c r="B181" s="17" t="s">
        <v>757</v>
      </c>
      <c r="C181" s="21">
        <v>15</v>
      </c>
      <c r="D181" s="20">
        <v>21</v>
      </c>
      <c r="E181" s="5">
        <v>8.26</v>
      </c>
      <c r="F181" s="16">
        <f>C181*E181+E181/30*D181</f>
        <v>129.68199999999999</v>
      </c>
    </row>
    <row r="182" spans="1:6" ht="22.5" x14ac:dyDescent="0.25">
      <c r="A182" s="6" t="s">
        <v>176</v>
      </c>
      <c r="B182" s="17" t="s">
        <v>758</v>
      </c>
      <c r="C182" s="21">
        <v>25</v>
      </c>
      <c r="D182" s="19">
        <v>0</v>
      </c>
      <c r="E182" s="5">
        <v>19.84</v>
      </c>
      <c r="F182" s="16">
        <f>C182*E182+E182/1*D182</f>
        <v>496</v>
      </c>
    </row>
    <row r="183" spans="1:6" ht="22.5" x14ac:dyDescent="0.25">
      <c r="A183" s="6" t="s">
        <v>177</v>
      </c>
      <c r="B183" s="17" t="s">
        <v>759</v>
      </c>
      <c r="C183" s="21">
        <v>13</v>
      </c>
      <c r="D183" s="19">
        <v>11</v>
      </c>
      <c r="E183" s="5">
        <v>4.13</v>
      </c>
      <c r="F183" s="16">
        <f>C183*E183+E183/20*D183</f>
        <v>55.961500000000001</v>
      </c>
    </row>
    <row r="184" spans="1:6" ht="33.75" x14ac:dyDescent="0.25">
      <c r="A184" s="6" t="s">
        <v>178</v>
      </c>
      <c r="B184" s="17" t="s">
        <v>760</v>
      </c>
      <c r="C184" s="21">
        <v>267</v>
      </c>
      <c r="D184" s="20">
        <v>1</v>
      </c>
      <c r="E184" s="5">
        <v>7.5</v>
      </c>
      <c r="F184" s="16">
        <f>C184*E184+E184/5*D184</f>
        <v>2004</v>
      </c>
    </row>
    <row r="185" spans="1:6" ht="22.5" x14ac:dyDescent="0.25">
      <c r="A185" s="1" t="s">
        <v>179</v>
      </c>
      <c r="B185" s="40" t="s">
        <v>1141</v>
      </c>
      <c r="C185" s="21">
        <v>0</v>
      </c>
      <c r="D185" s="20">
        <v>9</v>
      </c>
      <c r="E185" s="5">
        <v>9.5</v>
      </c>
      <c r="F185" s="16">
        <f>C185*E185+E185/20*D185</f>
        <v>4.2749999999999995</v>
      </c>
    </row>
    <row r="186" spans="1:6" ht="56.25" x14ac:dyDescent="0.25">
      <c r="A186" s="6" t="s">
        <v>180</v>
      </c>
      <c r="B186" s="17" t="s">
        <v>761</v>
      </c>
      <c r="C186" s="21">
        <v>0</v>
      </c>
      <c r="D186" s="19">
        <v>0</v>
      </c>
      <c r="E186" s="5">
        <v>26.2</v>
      </c>
      <c r="F186" s="16">
        <f>C186*E186+E186/1*D186</f>
        <v>0</v>
      </c>
    </row>
    <row r="187" spans="1:6" ht="33.75" x14ac:dyDescent="0.25">
      <c r="A187" s="6" t="s">
        <v>181</v>
      </c>
      <c r="B187" s="17" t="s">
        <v>762</v>
      </c>
      <c r="C187" s="21">
        <v>0</v>
      </c>
      <c r="D187" s="19">
        <v>0</v>
      </c>
      <c r="E187" s="5">
        <v>4.58</v>
      </c>
      <c r="F187" s="16">
        <f>C187*E187+E187/1*D187</f>
        <v>0</v>
      </c>
    </row>
    <row r="188" spans="1:6" ht="33.75" x14ac:dyDescent="0.25">
      <c r="A188" s="1" t="s">
        <v>182</v>
      </c>
      <c r="B188" s="22" t="s">
        <v>1149</v>
      </c>
      <c r="C188" s="21">
        <v>3</v>
      </c>
      <c r="D188" s="19">
        <v>6</v>
      </c>
      <c r="E188" s="42">
        <v>0.01</v>
      </c>
      <c r="F188" s="16">
        <f>C188*E188+E188/20*D188</f>
        <v>3.3000000000000002E-2</v>
      </c>
    </row>
    <row r="189" spans="1:6" ht="33.75" x14ac:dyDescent="0.25">
      <c r="A189" s="6" t="s">
        <v>183</v>
      </c>
      <c r="B189" s="17" t="s">
        <v>763</v>
      </c>
      <c r="C189" s="21">
        <v>0</v>
      </c>
      <c r="D189" s="19">
        <v>0</v>
      </c>
      <c r="E189" s="5">
        <v>2.87</v>
      </c>
      <c r="F189" s="16">
        <f>C189*E189+E189/20*D189</f>
        <v>0</v>
      </c>
    </row>
    <row r="190" spans="1:6" ht="33.75" x14ac:dyDescent="0.25">
      <c r="A190" s="6" t="s">
        <v>184</v>
      </c>
      <c r="B190" s="17" t="s">
        <v>764</v>
      </c>
      <c r="C190" s="21">
        <v>3</v>
      </c>
      <c r="D190" s="19">
        <v>0</v>
      </c>
      <c r="E190" s="5">
        <v>5.15</v>
      </c>
      <c r="F190" s="16">
        <f>C190*E190+E190/1*D190</f>
        <v>15.450000000000001</v>
      </c>
    </row>
    <row r="191" spans="1:6" ht="45" x14ac:dyDescent="0.25">
      <c r="A191" s="6" t="s">
        <v>185</v>
      </c>
      <c r="B191" s="17" t="s">
        <v>765</v>
      </c>
      <c r="C191" s="21">
        <v>0</v>
      </c>
      <c r="D191" s="19">
        <v>0</v>
      </c>
      <c r="E191" s="5">
        <v>3.26</v>
      </c>
      <c r="F191" s="16">
        <f>C191*E191+E191/10*D191</f>
        <v>0</v>
      </c>
    </row>
    <row r="192" spans="1:6" ht="33.75" x14ac:dyDescent="0.25">
      <c r="A192" s="6" t="s">
        <v>186</v>
      </c>
      <c r="B192" s="17" t="s">
        <v>766</v>
      </c>
      <c r="C192" s="18">
        <v>6</v>
      </c>
      <c r="D192" s="19">
        <v>9</v>
      </c>
      <c r="E192" s="5">
        <v>3.96</v>
      </c>
      <c r="F192" s="16">
        <f>C192*E192+E192/30*D192</f>
        <v>24.947999999999997</v>
      </c>
    </row>
    <row r="193" spans="1:6" ht="22.5" x14ac:dyDescent="0.25">
      <c r="A193" s="6" t="s">
        <v>187</v>
      </c>
      <c r="B193" s="17" t="s">
        <v>1150</v>
      </c>
      <c r="C193" s="18">
        <v>0</v>
      </c>
      <c r="D193" s="19">
        <v>0</v>
      </c>
      <c r="E193" s="5">
        <v>0.01</v>
      </c>
      <c r="F193" s="16">
        <f>C193*E193+E193/15*D193</f>
        <v>0</v>
      </c>
    </row>
    <row r="194" spans="1:6" ht="180" x14ac:dyDescent="0.25">
      <c r="A194" s="6" t="s">
        <v>188</v>
      </c>
      <c r="B194" s="17" t="s">
        <v>767</v>
      </c>
      <c r="C194" s="21">
        <v>0</v>
      </c>
      <c r="D194" s="19">
        <v>0</v>
      </c>
      <c r="E194" s="5">
        <v>172.24</v>
      </c>
      <c r="F194" s="16">
        <f>C194*E194+E194/1*D194</f>
        <v>0</v>
      </c>
    </row>
    <row r="195" spans="1:6" ht="45" x14ac:dyDescent="0.25">
      <c r="A195" s="6" t="s">
        <v>189</v>
      </c>
      <c r="B195" s="17" t="s">
        <v>768</v>
      </c>
      <c r="C195" s="21">
        <v>0</v>
      </c>
      <c r="D195" s="20">
        <v>2</v>
      </c>
      <c r="E195" s="5">
        <v>8.8000000000000007</v>
      </c>
      <c r="F195" s="16">
        <f>C195*E195+E195/30*D195</f>
        <v>0.58666666666666667</v>
      </c>
    </row>
    <row r="196" spans="1:6" ht="45" x14ac:dyDescent="0.25">
      <c r="A196" s="6" t="s">
        <v>190</v>
      </c>
      <c r="B196" s="17" t="s">
        <v>769</v>
      </c>
      <c r="C196" s="21">
        <v>0</v>
      </c>
      <c r="D196" s="19">
        <v>0</v>
      </c>
      <c r="E196" s="5">
        <v>0.01</v>
      </c>
      <c r="F196" s="16">
        <f>C196*E196+E196/28*D196</f>
        <v>0</v>
      </c>
    </row>
    <row r="197" spans="1:6" ht="33.75" x14ac:dyDescent="0.25">
      <c r="A197" s="6" t="s">
        <v>191</v>
      </c>
      <c r="B197" s="17" t="s">
        <v>770</v>
      </c>
      <c r="C197" s="21">
        <v>19</v>
      </c>
      <c r="D197" s="19">
        <v>22</v>
      </c>
      <c r="E197" s="42">
        <v>0.01</v>
      </c>
      <c r="F197" s="16">
        <f>C197*E197+E197/28*D197</f>
        <v>0.19785714285714287</v>
      </c>
    </row>
    <row r="198" spans="1:6" ht="45" x14ac:dyDescent="0.25">
      <c r="A198" s="6" t="s">
        <v>192</v>
      </c>
      <c r="B198" s="17" t="s">
        <v>771</v>
      </c>
      <c r="C198" s="21">
        <v>0</v>
      </c>
      <c r="D198" s="19">
        <v>2</v>
      </c>
      <c r="E198" s="5">
        <v>21.73</v>
      </c>
      <c r="F198" s="16">
        <f>C198*E198+E198/14*D198</f>
        <v>3.1042857142857145</v>
      </c>
    </row>
    <row r="199" spans="1:6" ht="22.5" x14ac:dyDescent="0.25">
      <c r="A199" s="6" t="s">
        <v>193</v>
      </c>
      <c r="B199" s="17" t="s">
        <v>772</v>
      </c>
      <c r="C199" s="21">
        <v>0</v>
      </c>
      <c r="D199" s="19">
        <v>0</v>
      </c>
      <c r="E199" s="5">
        <v>100</v>
      </c>
      <c r="F199" s="16">
        <f>C199*E199+E199/14*D199</f>
        <v>0</v>
      </c>
    </row>
    <row r="200" spans="1:6" ht="33.75" x14ac:dyDescent="0.25">
      <c r="A200" s="6" t="s">
        <v>194</v>
      </c>
      <c r="B200" s="17" t="s">
        <v>773</v>
      </c>
      <c r="C200" s="21">
        <v>0</v>
      </c>
      <c r="D200" s="19">
        <v>0</v>
      </c>
      <c r="E200" s="5">
        <v>0.01</v>
      </c>
      <c r="F200" s="16">
        <f>C200*E200+E200/1*D200</f>
        <v>0</v>
      </c>
    </row>
    <row r="201" spans="1:6" ht="22.5" x14ac:dyDescent="0.25">
      <c r="A201" s="6" t="s">
        <v>195</v>
      </c>
      <c r="B201" s="17" t="s">
        <v>774</v>
      </c>
      <c r="C201" s="21">
        <v>7</v>
      </c>
      <c r="D201" s="19">
        <v>0</v>
      </c>
      <c r="E201" s="5">
        <v>81.67</v>
      </c>
      <c r="F201" s="16">
        <f>C201*E201+E201/60*D201</f>
        <v>571.69000000000005</v>
      </c>
    </row>
    <row r="202" spans="1:6" ht="22.5" x14ac:dyDescent="0.25">
      <c r="A202" s="1" t="s">
        <v>196</v>
      </c>
      <c r="B202" s="22" t="s">
        <v>1151</v>
      </c>
      <c r="C202" s="21">
        <v>0</v>
      </c>
      <c r="D202" s="19">
        <v>13</v>
      </c>
      <c r="E202" s="42">
        <v>0.01</v>
      </c>
      <c r="F202" s="16">
        <f>C202*E202+E202/30*D202</f>
        <v>4.3333333333333331E-3</v>
      </c>
    </row>
    <row r="203" spans="1:6" ht="23.25" x14ac:dyDescent="0.25">
      <c r="A203" s="6" t="s">
        <v>197</v>
      </c>
      <c r="B203" s="7" t="s">
        <v>1179</v>
      </c>
      <c r="C203" s="21">
        <v>2</v>
      </c>
      <c r="D203" s="19">
        <v>15</v>
      </c>
      <c r="E203" s="5">
        <v>240.8</v>
      </c>
      <c r="F203" s="16">
        <f>C203*E203+E203/60*D203</f>
        <v>541.80000000000007</v>
      </c>
    </row>
    <row r="204" spans="1:6" ht="78.75" x14ac:dyDescent="0.25">
      <c r="A204" s="6" t="s">
        <v>198</v>
      </c>
      <c r="B204" s="17" t="s">
        <v>775</v>
      </c>
      <c r="C204" s="21">
        <v>1</v>
      </c>
      <c r="D204" s="19">
        <v>1</v>
      </c>
      <c r="E204" s="5">
        <v>24.14</v>
      </c>
      <c r="F204" s="16">
        <f>C204*E204+E204/40*D204</f>
        <v>24.743500000000001</v>
      </c>
    </row>
    <row r="205" spans="1:6" ht="33.75" x14ac:dyDescent="0.25">
      <c r="A205" s="6" t="s">
        <v>199</v>
      </c>
      <c r="B205" s="17" t="s">
        <v>776</v>
      </c>
      <c r="C205" s="21">
        <v>280</v>
      </c>
      <c r="D205" s="20">
        <v>0</v>
      </c>
      <c r="E205" s="5">
        <v>5.0199999999999996</v>
      </c>
      <c r="F205" s="16">
        <f>C205*E205+E205/1*D205</f>
        <v>1405.6</v>
      </c>
    </row>
    <row r="206" spans="1:6" ht="57" x14ac:dyDescent="0.25">
      <c r="A206" s="6" t="s">
        <v>200</v>
      </c>
      <c r="B206" s="7" t="s">
        <v>1176</v>
      </c>
      <c r="C206" s="21">
        <v>0</v>
      </c>
      <c r="D206" s="20">
        <v>0</v>
      </c>
      <c r="E206" s="5">
        <v>85.8</v>
      </c>
      <c r="F206" s="16">
        <f>C206*E206+E206/30*D206</f>
        <v>0</v>
      </c>
    </row>
    <row r="207" spans="1:6" ht="34.5" x14ac:dyDescent="0.25">
      <c r="A207" s="1" t="s">
        <v>201</v>
      </c>
      <c r="B207" s="24" t="s">
        <v>1152</v>
      </c>
      <c r="C207" s="21">
        <v>0</v>
      </c>
      <c r="D207" s="20">
        <v>0</v>
      </c>
      <c r="E207" s="5">
        <v>0.01</v>
      </c>
      <c r="F207" s="16">
        <f>C207*E207+E207/28*D207</f>
        <v>0</v>
      </c>
    </row>
    <row r="208" spans="1:6" ht="34.5" x14ac:dyDescent="0.25">
      <c r="A208" s="1" t="s">
        <v>202</v>
      </c>
      <c r="B208" s="25" t="s">
        <v>1153</v>
      </c>
      <c r="C208" s="21">
        <v>0</v>
      </c>
      <c r="D208" s="20">
        <v>0</v>
      </c>
      <c r="E208" s="5">
        <v>0.01</v>
      </c>
      <c r="F208" s="16">
        <f>C208*E208+E208/28*D208</f>
        <v>0</v>
      </c>
    </row>
    <row r="209" spans="1:6" ht="34.5" x14ac:dyDescent="0.25">
      <c r="A209" s="1" t="s">
        <v>203</v>
      </c>
      <c r="B209" s="24" t="s">
        <v>1154</v>
      </c>
      <c r="C209" s="21">
        <v>0</v>
      </c>
      <c r="D209" s="20">
        <v>0</v>
      </c>
      <c r="E209" s="5">
        <v>0.01</v>
      </c>
      <c r="F209" s="16">
        <f>C209*E209+E209/28*D209</f>
        <v>0</v>
      </c>
    </row>
    <row r="210" spans="1:6" ht="34.5" x14ac:dyDescent="0.25">
      <c r="A210" s="1" t="s">
        <v>204</v>
      </c>
      <c r="B210" s="24" t="s">
        <v>1155</v>
      </c>
      <c r="C210" s="21">
        <v>0</v>
      </c>
      <c r="D210" s="20">
        <v>1</v>
      </c>
      <c r="E210" s="5">
        <v>21.69</v>
      </c>
      <c r="F210" s="16">
        <f>C210*E210+E210/20*D210</f>
        <v>1.0845</v>
      </c>
    </row>
    <row r="211" spans="1:6" ht="22.5" x14ac:dyDescent="0.25">
      <c r="A211" s="6" t="s">
        <v>205</v>
      </c>
      <c r="B211" s="17" t="s">
        <v>777</v>
      </c>
      <c r="C211" s="21">
        <v>0</v>
      </c>
      <c r="D211" s="19">
        <v>0</v>
      </c>
      <c r="E211" s="5">
        <v>0.01</v>
      </c>
      <c r="F211" s="16">
        <f>C211*E211+E211/20*D211</f>
        <v>0</v>
      </c>
    </row>
    <row r="212" spans="1:6" ht="67.5" x14ac:dyDescent="0.25">
      <c r="A212" s="6" t="s">
        <v>206</v>
      </c>
      <c r="B212" s="17" t="s">
        <v>778</v>
      </c>
      <c r="C212" s="21">
        <v>0</v>
      </c>
      <c r="D212" s="19">
        <v>4</v>
      </c>
      <c r="E212" s="42">
        <v>0.01</v>
      </c>
      <c r="F212" s="16">
        <f>C212*E212+E212/30*D212</f>
        <v>1.3333333333333333E-3</v>
      </c>
    </row>
    <row r="213" spans="1:6" ht="281.25" x14ac:dyDescent="0.25">
      <c r="A213" s="6" t="s">
        <v>207</v>
      </c>
      <c r="B213" s="17" t="s">
        <v>779</v>
      </c>
      <c r="C213" s="21">
        <v>0</v>
      </c>
      <c r="D213" s="19">
        <v>0</v>
      </c>
      <c r="E213" s="5">
        <v>0.01</v>
      </c>
      <c r="F213" s="16">
        <f>C213*E213+E213/1*D213</f>
        <v>0</v>
      </c>
    </row>
    <row r="214" spans="1:6" ht="135" x14ac:dyDescent="0.25">
      <c r="A214" s="6" t="s">
        <v>208</v>
      </c>
      <c r="B214" s="17" t="s">
        <v>780</v>
      </c>
      <c r="C214" s="21">
        <v>0</v>
      </c>
      <c r="D214" s="19">
        <v>0</v>
      </c>
      <c r="E214" s="5">
        <v>384.83</v>
      </c>
      <c r="F214" s="16">
        <f>C214*E214+E214/6*D214</f>
        <v>0</v>
      </c>
    </row>
    <row r="215" spans="1:6" ht="236.25" x14ac:dyDescent="0.25">
      <c r="A215" s="6" t="s">
        <v>209</v>
      </c>
      <c r="B215" s="17" t="s">
        <v>781</v>
      </c>
      <c r="C215" s="21">
        <v>0</v>
      </c>
      <c r="D215" s="19">
        <v>0</v>
      </c>
      <c r="E215" s="5">
        <v>94.18</v>
      </c>
      <c r="F215" s="16">
        <f t="shared" ref="F215:F224" si="3">C215*E215+E215/1*D215</f>
        <v>0</v>
      </c>
    </row>
    <row r="216" spans="1:6" ht="56.25" x14ac:dyDescent="0.25">
      <c r="A216" s="6" t="s">
        <v>210</v>
      </c>
      <c r="B216" s="17" t="s">
        <v>782</v>
      </c>
      <c r="C216" s="21">
        <v>0</v>
      </c>
      <c r="D216" s="19">
        <v>0</v>
      </c>
      <c r="E216" s="5">
        <v>183.93</v>
      </c>
      <c r="F216" s="16">
        <f t="shared" si="3"/>
        <v>0</v>
      </c>
    </row>
    <row r="217" spans="1:6" ht="45" x14ac:dyDescent="0.25">
      <c r="A217" s="6" t="s">
        <v>211</v>
      </c>
      <c r="B217" s="17" t="s">
        <v>783</v>
      </c>
      <c r="C217" s="21">
        <v>0</v>
      </c>
      <c r="D217" s="19">
        <v>0</v>
      </c>
      <c r="E217" s="5">
        <v>488.31</v>
      </c>
      <c r="F217" s="16">
        <f t="shared" si="3"/>
        <v>0</v>
      </c>
    </row>
    <row r="218" spans="1:6" ht="56.25" x14ac:dyDescent="0.25">
      <c r="A218" s="6" t="s">
        <v>212</v>
      </c>
      <c r="B218" s="22" t="s">
        <v>784</v>
      </c>
      <c r="C218" s="21">
        <v>0</v>
      </c>
      <c r="D218" s="19">
        <v>0</v>
      </c>
      <c r="E218" s="5">
        <v>488.31</v>
      </c>
      <c r="F218" s="16">
        <f t="shared" si="3"/>
        <v>0</v>
      </c>
    </row>
    <row r="219" spans="1:6" ht="45" x14ac:dyDescent="0.25">
      <c r="A219" s="6" t="s">
        <v>213</v>
      </c>
      <c r="B219" s="17" t="s">
        <v>785</v>
      </c>
      <c r="C219" s="21">
        <v>0</v>
      </c>
      <c r="D219" s="19">
        <v>0</v>
      </c>
      <c r="E219" s="5">
        <v>875.71</v>
      </c>
      <c r="F219" s="16">
        <f t="shared" si="3"/>
        <v>0</v>
      </c>
    </row>
    <row r="220" spans="1:6" ht="33.75" x14ac:dyDescent="0.25">
      <c r="A220" s="6" t="s">
        <v>214</v>
      </c>
      <c r="B220" s="17" t="s">
        <v>786</v>
      </c>
      <c r="C220" s="21">
        <v>0</v>
      </c>
      <c r="D220" s="19">
        <v>0</v>
      </c>
      <c r="E220" s="5">
        <v>40</v>
      </c>
      <c r="F220" s="16">
        <f t="shared" si="3"/>
        <v>0</v>
      </c>
    </row>
    <row r="221" spans="1:6" ht="33.75" x14ac:dyDescent="0.25">
      <c r="A221" s="6" t="s">
        <v>215</v>
      </c>
      <c r="B221" s="17" t="s">
        <v>787</v>
      </c>
      <c r="C221" s="21">
        <v>2</v>
      </c>
      <c r="D221" s="19">
        <v>0</v>
      </c>
      <c r="E221" s="5">
        <v>4.38</v>
      </c>
      <c r="F221" s="16">
        <f t="shared" si="3"/>
        <v>8.76</v>
      </c>
    </row>
    <row r="222" spans="1:6" ht="33.75" x14ac:dyDescent="0.25">
      <c r="A222" s="6" t="s">
        <v>216</v>
      </c>
      <c r="B222" s="17" t="s">
        <v>788</v>
      </c>
      <c r="C222" s="21">
        <v>4</v>
      </c>
      <c r="D222" s="19">
        <v>0</v>
      </c>
      <c r="E222" s="5">
        <v>89</v>
      </c>
      <c r="F222" s="16">
        <f t="shared" si="3"/>
        <v>356</v>
      </c>
    </row>
    <row r="223" spans="1:6" ht="67.5" x14ac:dyDescent="0.25">
      <c r="A223" s="6" t="s">
        <v>217</v>
      </c>
      <c r="B223" s="17" t="s">
        <v>789</v>
      </c>
      <c r="C223" s="21">
        <v>0</v>
      </c>
      <c r="D223" s="19">
        <v>0</v>
      </c>
      <c r="E223" s="5">
        <v>8.8000000000000007</v>
      </c>
      <c r="F223" s="16">
        <f t="shared" si="3"/>
        <v>0</v>
      </c>
    </row>
    <row r="224" spans="1:6" ht="33.75" x14ac:dyDescent="0.25">
      <c r="A224" s="6" t="s">
        <v>218</v>
      </c>
      <c r="B224" s="17" t="s">
        <v>790</v>
      </c>
      <c r="C224" s="21">
        <v>0</v>
      </c>
      <c r="D224" s="19">
        <v>0</v>
      </c>
      <c r="E224" s="5">
        <v>0.01</v>
      </c>
      <c r="F224" s="16">
        <f t="shared" si="3"/>
        <v>0</v>
      </c>
    </row>
    <row r="225" spans="1:6" ht="45" x14ac:dyDescent="0.25">
      <c r="A225" s="6" t="s">
        <v>219</v>
      </c>
      <c r="B225" s="17" t="s">
        <v>791</v>
      </c>
      <c r="C225" s="21">
        <v>0</v>
      </c>
      <c r="D225" s="19">
        <v>0</v>
      </c>
      <c r="E225" s="5">
        <v>20</v>
      </c>
      <c r="F225" s="16">
        <f>C225*E225+E225/1*D225</f>
        <v>0</v>
      </c>
    </row>
    <row r="226" spans="1:6" ht="33.75" x14ac:dyDescent="0.25">
      <c r="A226" s="6" t="s">
        <v>220</v>
      </c>
      <c r="B226" s="17" t="s">
        <v>792</v>
      </c>
      <c r="C226" s="21">
        <v>0</v>
      </c>
      <c r="D226" s="19">
        <v>0</v>
      </c>
      <c r="E226" s="5">
        <v>0.01</v>
      </c>
      <c r="F226" s="16">
        <f>C226*E226+E226/1*D226</f>
        <v>0</v>
      </c>
    </row>
    <row r="227" spans="1:6" ht="33.75" x14ac:dyDescent="0.25">
      <c r="A227" s="6" t="s">
        <v>221</v>
      </c>
      <c r="B227" s="17" t="s">
        <v>793</v>
      </c>
      <c r="C227" s="21">
        <v>7</v>
      </c>
      <c r="D227" s="19">
        <v>0</v>
      </c>
      <c r="E227" s="5">
        <v>35</v>
      </c>
      <c r="F227" s="16">
        <f>C227*E227+E227/1*D227</f>
        <v>245</v>
      </c>
    </row>
    <row r="228" spans="1:6" ht="33.75" x14ac:dyDescent="0.25">
      <c r="A228" s="6" t="s">
        <v>222</v>
      </c>
      <c r="B228" s="17" t="s">
        <v>794</v>
      </c>
      <c r="C228" s="21">
        <v>8</v>
      </c>
      <c r="D228" s="19">
        <v>0</v>
      </c>
      <c r="E228" s="5">
        <v>177</v>
      </c>
      <c r="F228" s="16">
        <f>C228*E228+E228/1*D228</f>
        <v>1416</v>
      </c>
    </row>
    <row r="229" spans="1:6" ht="45" x14ac:dyDescent="0.25">
      <c r="A229" s="6" t="s">
        <v>223</v>
      </c>
      <c r="B229" s="17" t="s">
        <v>795</v>
      </c>
      <c r="C229" s="21">
        <v>0</v>
      </c>
      <c r="D229" s="19">
        <v>0</v>
      </c>
      <c r="E229" s="5">
        <v>199</v>
      </c>
      <c r="F229" s="16">
        <f>C229*E229+E229/10*D229</f>
        <v>0</v>
      </c>
    </row>
    <row r="230" spans="1:6" ht="33.75" x14ac:dyDescent="0.25">
      <c r="A230" s="6" t="s">
        <v>224</v>
      </c>
      <c r="B230" s="17" t="s">
        <v>796</v>
      </c>
      <c r="C230" s="21">
        <v>9</v>
      </c>
      <c r="D230" s="19">
        <v>0</v>
      </c>
      <c r="E230" s="5">
        <v>301</v>
      </c>
      <c r="F230" s="16">
        <f>C230*E230+E230/1*D230</f>
        <v>2709</v>
      </c>
    </row>
    <row r="231" spans="1:6" ht="33.75" x14ac:dyDescent="0.25">
      <c r="A231" s="6" t="s">
        <v>225</v>
      </c>
      <c r="B231" s="17" t="s">
        <v>797</v>
      </c>
      <c r="C231" s="21">
        <v>30</v>
      </c>
      <c r="D231" s="19">
        <v>0</v>
      </c>
      <c r="E231" s="5">
        <v>49</v>
      </c>
      <c r="F231" s="16">
        <f>C231*E231+E231/1*D231</f>
        <v>1470</v>
      </c>
    </row>
    <row r="232" spans="1:6" ht="33.75" x14ac:dyDescent="0.25">
      <c r="A232" s="6" t="s">
        <v>226</v>
      </c>
      <c r="B232" s="17" t="s">
        <v>798</v>
      </c>
      <c r="C232" s="21">
        <v>24</v>
      </c>
      <c r="D232" s="20">
        <v>0</v>
      </c>
      <c r="E232" s="5">
        <v>24.48</v>
      </c>
      <c r="F232" s="16">
        <f>C232*E232+E232/14*D232</f>
        <v>587.52</v>
      </c>
    </row>
    <row r="233" spans="1:6" ht="56.25" x14ac:dyDescent="0.25">
      <c r="A233" s="6" t="s">
        <v>227</v>
      </c>
      <c r="B233" s="17" t="s">
        <v>799</v>
      </c>
      <c r="C233" s="21">
        <v>18</v>
      </c>
      <c r="D233" s="19">
        <v>0</v>
      </c>
      <c r="E233" s="5">
        <v>3637.7</v>
      </c>
      <c r="F233" s="16">
        <f>C233*E233+E233/1*D233</f>
        <v>65478.6</v>
      </c>
    </row>
    <row r="234" spans="1:6" ht="45" x14ac:dyDescent="0.25">
      <c r="A234" s="6" t="s">
        <v>228</v>
      </c>
      <c r="B234" s="17" t="s">
        <v>800</v>
      </c>
      <c r="C234" s="21">
        <v>0</v>
      </c>
      <c r="D234" s="19">
        <v>0</v>
      </c>
      <c r="E234" s="5">
        <v>4.3</v>
      </c>
      <c r="F234" s="16">
        <f>C234*E234+E234/2*D234</f>
        <v>0</v>
      </c>
    </row>
    <row r="235" spans="1:6" ht="23.25" x14ac:dyDescent="0.25">
      <c r="A235" s="1" t="s">
        <v>229</v>
      </c>
      <c r="B235" s="8" t="s">
        <v>1175</v>
      </c>
      <c r="C235" s="21">
        <v>0</v>
      </c>
      <c r="D235" s="19">
        <v>0</v>
      </c>
      <c r="E235" s="5">
        <v>22.36</v>
      </c>
      <c r="F235" s="16">
        <f>C235*E235+E235/10*D235</f>
        <v>0</v>
      </c>
    </row>
    <row r="236" spans="1:6" ht="22.5" x14ac:dyDescent="0.25">
      <c r="A236" s="6" t="s">
        <v>230</v>
      </c>
      <c r="B236" s="17" t="s">
        <v>801</v>
      </c>
      <c r="C236" s="21">
        <v>1</v>
      </c>
      <c r="D236" s="19">
        <v>6</v>
      </c>
      <c r="E236" s="5">
        <v>9.85</v>
      </c>
      <c r="F236" s="16">
        <f>C236*E236+E236/30*D236</f>
        <v>11.82</v>
      </c>
    </row>
    <row r="237" spans="1:6" ht="22.5" x14ac:dyDescent="0.25">
      <c r="A237" s="6" t="s">
        <v>231</v>
      </c>
      <c r="B237" s="17" t="s">
        <v>802</v>
      </c>
      <c r="C237" s="21">
        <v>0</v>
      </c>
      <c r="D237" s="19">
        <v>0</v>
      </c>
      <c r="E237" s="5">
        <v>16.350000000000001</v>
      </c>
      <c r="F237" s="16">
        <f>C237*E237+E237/30*D237</f>
        <v>0</v>
      </c>
    </row>
    <row r="238" spans="1:6" ht="33.75" x14ac:dyDescent="0.25">
      <c r="A238" s="6" t="s">
        <v>232</v>
      </c>
      <c r="B238" s="17" t="s">
        <v>803</v>
      </c>
      <c r="C238" s="21">
        <v>0</v>
      </c>
      <c r="D238" s="19">
        <v>0</v>
      </c>
      <c r="E238" s="5">
        <v>0.01</v>
      </c>
      <c r="F238" s="16">
        <f>C238*E238+E238/6*D238</f>
        <v>0</v>
      </c>
    </row>
    <row r="239" spans="1:6" ht="22.5" x14ac:dyDescent="0.25">
      <c r="A239" s="6" t="s">
        <v>233</v>
      </c>
      <c r="B239" s="17" t="s">
        <v>804</v>
      </c>
      <c r="C239" s="21">
        <v>0</v>
      </c>
      <c r="D239" s="19">
        <v>0</v>
      </c>
      <c r="E239" s="5">
        <v>7.82</v>
      </c>
      <c r="F239" s="16">
        <f>C239*E239+E239/30*D239</f>
        <v>0</v>
      </c>
    </row>
    <row r="240" spans="1:6" ht="33.75" x14ac:dyDescent="0.25">
      <c r="A240" s="6" t="s">
        <v>234</v>
      </c>
      <c r="B240" s="23" t="s">
        <v>805</v>
      </c>
      <c r="C240" s="21">
        <v>0</v>
      </c>
      <c r="D240" s="19">
        <v>0</v>
      </c>
      <c r="E240" s="5">
        <v>0.01</v>
      </c>
      <c r="F240" s="16">
        <f>C240*E240+E240/20*D240</f>
        <v>0</v>
      </c>
    </row>
    <row r="241" spans="1:6" ht="45" x14ac:dyDescent="0.25">
      <c r="A241" s="6" t="s">
        <v>235</v>
      </c>
      <c r="B241" s="17" t="s">
        <v>806</v>
      </c>
      <c r="C241" s="21">
        <v>2</v>
      </c>
      <c r="D241" s="19">
        <v>2</v>
      </c>
      <c r="E241" s="5">
        <v>5.0999999999999996</v>
      </c>
      <c r="F241" s="16">
        <f>C241*E241+E241/20*D241</f>
        <v>10.709999999999999</v>
      </c>
    </row>
    <row r="242" spans="1:6" ht="45" x14ac:dyDescent="0.25">
      <c r="A242" s="6" t="s">
        <v>236</v>
      </c>
      <c r="B242" s="17" t="s">
        <v>807</v>
      </c>
      <c r="C242" s="21">
        <v>401</v>
      </c>
      <c r="D242" s="20">
        <v>1</v>
      </c>
      <c r="E242" s="5">
        <v>3.07</v>
      </c>
      <c r="F242" s="16">
        <f>C242*E242+E242/3*D242</f>
        <v>1232.0933333333332</v>
      </c>
    </row>
    <row r="243" spans="1:6" ht="33.75" x14ac:dyDescent="0.25">
      <c r="A243" s="6" t="s">
        <v>237</v>
      </c>
      <c r="B243" s="17" t="s">
        <v>808</v>
      </c>
      <c r="C243" s="21">
        <v>21</v>
      </c>
      <c r="D243" s="19">
        <v>0</v>
      </c>
      <c r="E243" s="5">
        <v>23.48</v>
      </c>
      <c r="F243" s="16">
        <f>C243*E243+E243/1*D243</f>
        <v>493.08</v>
      </c>
    </row>
    <row r="244" spans="1:6" ht="22.5" x14ac:dyDescent="0.25">
      <c r="A244" s="6" t="s">
        <v>238</v>
      </c>
      <c r="B244" s="17" t="s">
        <v>809</v>
      </c>
      <c r="C244" s="21">
        <v>2</v>
      </c>
      <c r="D244" s="19">
        <v>3</v>
      </c>
      <c r="E244" s="5">
        <v>11.4</v>
      </c>
      <c r="F244" s="16">
        <f>C244*E244+E244/20*D244</f>
        <v>24.51</v>
      </c>
    </row>
    <row r="245" spans="1:6" ht="22.5" x14ac:dyDescent="0.25">
      <c r="A245" s="6" t="s">
        <v>239</v>
      </c>
      <c r="B245" s="17" t="s">
        <v>810</v>
      </c>
      <c r="C245" s="21">
        <v>0</v>
      </c>
      <c r="D245" s="19">
        <v>4</v>
      </c>
      <c r="E245" s="5">
        <v>173.05</v>
      </c>
      <c r="F245" s="16">
        <f>C245*E245+E245/50*D245</f>
        <v>13.844000000000001</v>
      </c>
    </row>
    <row r="246" spans="1:6" ht="45" x14ac:dyDescent="0.25">
      <c r="A246" s="6" t="s">
        <v>240</v>
      </c>
      <c r="B246" s="17" t="s">
        <v>811</v>
      </c>
      <c r="C246" s="21">
        <v>0</v>
      </c>
      <c r="D246" s="19">
        <v>0</v>
      </c>
      <c r="E246" s="5">
        <v>0.01</v>
      </c>
      <c r="F246" s="16">
        <f>C246*E246+E246/28*D246</f>
        <v>0</v>
      </c>
    </row>
    <row r="247" spans="1:6" ht="56.25" x14ac:dyDescent="0.25">
      <c r="A247" s="6" t="s">
        <v>241</v>
      </c>
      <c r="B247" s="17" t="s">
        <v>812</v>
      </c>
      <c r="C247" s="21">
        <v>302</v>
      </c>
      <c r="D247" s="20">
        <v>0</v>
      </c>
      <c r="E247" s="5">
        <v>4.22</v>
      </c>
      <c r="F247" s="16">
        <f t="shared" ref="F247:F261" si="4">C247*E247+E247/1*D247</f>
        <v>1274.4399999999998</v>
      </c>
    </row>
    <row r="248" spans="1:6" ht="56.25" x14ac:dyDescent="0.25">
      <c r="A248" s="6" t="s">
        <v>242</v>
      </c>
      <c r="B248" s="17" t="s">
        <v>813</v>
      </c>
      <c r="C248" s="21">
        <v>36</v>
      </c>
      <c r="D248" s="19">
        <v>0</v>
      </c>
      <c r="E248" s="5">
        <v>8.01</v>
      </c>
      <c r="F248" s="16">
        <f t="shared" si="4"/>
        <v>288.36</v>
      </c>
    </row>
    <row r="249" spans="1:6" ht="56.25" x14ac:dyDescent="0.25">
      <c r="A249" s="6" t="s">
        <v>243</v>
      </c>
      <c r="B249" s="17" t="s">
        <v>814</v>
      </c>
      <c r="C249" s="21">
        <v>9</v>
      </c>
      <c r="D249" s="19">
        <v>0</v>
      </c>
      <c r="E249" s="5">
        <v>5.21</v>
      </c>
      <c r="F249" s="16">
        <f t="shared" si="4"/>
        <v>46.89</v>
      </c>
    </row>
    <row r="250" spans="1:6" ht="56.25" x14ac:dyDescent="0.25">
      <c r="A250" s="6" t="s">
        <v>244</v>
      </c>
      <c r="B250" s="17" t="s">
        <v>815</v>
      </c>
      <c r="C250" s="21">
        <v>12</v>
      </c>
      <c r="D250" s="19">
        <v>0</v>
      </c>
      <c r="E250" s="5">
        <v>8.31</v>
      </c>
      <c r="F250" s="16">
        <f t="shared" si="4"/>
        <v>99.72</v>
      </c>
    </row>
    <row r="251" spans="1:6" ht="56.25" x14ac:dyDescent="0.25">
      <c r="A251" s="6" t="s">
        <v>245</v>
      </c>
      <c r="B251" s="17" t="s">
        <v>816</v>
      </c>
      <c r="C251" s="21">
        <v>10</v>
      </c>
      <c r="D251" s="19">
        <v>0</v>
      </c>
      <c r="E251" s="5">
        <v>15.18</v>
      </c>
      <c r="F251" s="16">
        <f t="shared" si="4"/>
        <v>151.80000000000001</v>
      </c>
    </row>
    <row r="252" spans="1:6" ht="56.25" x14ac:dyDescent="0.25">
      <c r="A252" s="6" t="s">
        <v>246</v>
      </c>
      <c r="B252" s="17" t="s">
        <v>817</v>
      </c>
      <c r="C252" s="21">
        <v>323</v>
      </c>
      <c r="D252" s="19">
        <v>0</v>
      </c>
      <c r="E252" s="5">
        <v>13.16</v>
      </c>
      <c r="F252" s="16">
        <f t="shared" si="4"/>
        <v>4250.68</v>
      </c>
    </row>
    <row r="253" spans="1:6" ht="45" x14ac:dyDescent="0.25">
      <c r="A253" s="6" t="s">
        <v>247</v>
      </c>
      <c r="B253" s="17" t="s">
        <v>818</v>
      </c>
      <c r="C253" s="21">
        <v>6258</v>
      </c>
      <c r="D253" s="20">
        <v>0</v>
      </c>
      <c r="E253" s="5">
        <v>4.5999999999999996</v>
      </c>
      <c r="F253" s="16">
        <f t="shared" si="4"/>
        <v>28786.799999999999</v>
      </c>
    </row>
    <row r="254" spans="1:6" ht="45" x14ac:dyDescent="0.25">
      <c r="A254" s="6" t="s">
        <v>248</v>
      </c>
      <c r="B254" s="17" t="s">
        <v>819</v>
      </c>
      <c r="C254" s="21">
        <v>646</v>
      </c>
      <c r="D254" s="20">
        <v>0</v>
      </c>
      <c r="E254" s="5">
        <v>6</v>
      </c>
      <c r="F254" s="16">
        <f t="shared" si="4"/>
        <v>3876</v>
      </c>
    </row>
    <row r="255" spans="1:6" ht="45" x14ac:dyDescent="0.25">
      <c r="A255" s="6" t="s">
        <v>249</v>
      </c>
      <c r="B255" s="17" t="s">
        <v>820</v>
      </c>
      <c r="C255" s="21">
        <v>2344</v>
      </c>
      <c r="D255" s="20">
        <v>0</v>
      </c>
      <c r="E255" s="5">
        <v>6</v>
      </c>
      <c r="F255" s="16">
        <f t="shared" si="4"/>
        <v>14064</v>
      </c>
    </row>
    <row r="256" spans="1:6" ht="67.5" x14ac:dyDescent="0.25">
      <c r="A256" s="6" t="s">
        <v>250</v>
      </c>
      <c r="B256" s="17" t="s">
        <v>821</v>
      </c>
      <c r="C256" s="21">
        <v>0</v>
      </c>
      <c r="D256" s="19">
        <v>0</v>
      </c>
      <c r="E256" s="5">
        <v>0.01</v>
      </c>
      <c r="F256" s="16">
        <f t="shared" si="4"/>
        <v>0</v>
      </c>
    </row>
    <row r="257" spans="1:6" ht="67.5" x14ac:dyDescent="0.25">
      <c r="A257" s="6" t="s">
        <v>251</v>
      </c>
      <c r="B257" s="17" t="s">
        <v>822</v>
      </c>
      <c r="C257" s="21">
        <v>0</v>
      </c>
      <c r="D257" s="19">
        <v>0</v>
      </c>
      <c r="E257" s="5">
        <v>5.35</v>
      </c>
      <c r="F257" s="16">
        <f t="shared" si="4"/>
        <v>0</v>
      </c>
    </row>
    <row r="258" spans="1:6" ht="67.5" x14ac:dyDescent="0.25">
      <c r="A258" s="6" t="s">
        <v>252</v>
      </c>
      <c r="B258" s="17" t="s">
        <v>823</v>
      </c>
      <c r="C258" s="21">
        <v>113</v>
      </c>
      <c r="D258" s="19">
        <v>0</v>
      </c>
      <c r="E258" s="5">
        <v>10</v>
      </c>
      <c r="F258" s="16">
        <f t="shared" si="4"/>
        <v>1130</v>
      </c>
    </row>
    <row r="259" spans="1:6" ht="78.75" x14ac:dyDescent="0.25">
      <c r="A259" s="6" t="s">
        <v>253</v>
      </c>
      <c r="B259" s="17" t="s">
        <v>824</v>
      </c>
      <c r="C259" s="21">
        <v>32</v>
      </c>
      <c r="D259" s="19">
        <v>0</v>
      </c>
      <c r="E259" s="5">
        <v>6.68</v>
      </c>
      <c r="F259" s="16">
        <f t="shared" si="4"/>
        <v>213.76</v>
      </c>
    </row>
    <row r="260" spans="1:6" ht="78.75" x14ac:dyDescent="0.25">
      <c r="A260" s="6" t="s">
        <v>254</v>
      </c>
      <c r="B260" s="17" t="s">
        <v>825</v>
      </c>
      <c r="C260" s="21">
        <v>301</v>
      </c>
      <c r="D260" s="20">
        <v>0</v>
      </c>
      <c r="E260" s="5">
        <v>5.49</v>
      </c>
      <c r="F260" s="16">
        <f t="shared" si="4"/>
        <v>1652.49</v>
      </c>
    </row>
    <row r="261" spans="1:6" ht="78.75" x14ac:dyDescent="0.25">
      <c r="A261" s="6" t="s">
        <v>255</v>
      </c>
      <c r="B261" s="17" t="s">
        <v>826</v>
      </c>
      <c r="C261" s="21">
        <v>923</v>
      </c>
      <c r="D261" s="20">
        <v>0</v>
      </c>
      <c r="E261" s="5">
        <v>8.01</v>
      </c>
      <c r="F261" s="16">
        <f t="shared" si="4"/>
        <v>7393.23</v>
      </c>
    </row>
    <row r="262" spans="1:6" ht="56.25" x14ac:dyDescent="0.25">
      <c r="A262" s="6" t="s">
        <v>256</v>
      </c>
      <c r="B262" s="17" t="s">
        <v>827</v>
      </c>
      <c r="C262" s="21">
        <v>1</v>
      </c>
      <c r="D262" s="19">
        <v>12</v>
      </c>
      <c r="E262" s="5">
        <v>205.79</v>
      </c>
      <c r="F262" s="16">
        <f>C262*E262+E262/50*D262</f>
        <v>255.17959999999999</v>
      </c>
    </row>
    <row r="263" spans="1:6" ht="56.25" x14ac:dyDescent="0.25">
      <c r="A263" s="6" t="s">
        <v>257</v>
      </c>
      <c r="B263" s="17" t="s">
        <v>828</v>
      </c>
      <c r="C263" s="21">
        <v>16</v>
      </c>
      <c r="D263" s="20">
        <v>0</v>
      </c>
      <c r="E263" s="5">
        <v>199.85</v>
      </c>
      <c r="F263" s="16">
        <f>C263*E263+E263/50*D263</f>
        <v>3197.6</v>
      </c>
    </row>
    <row r="264" spans="1:6" ht="45" x14ac:dyDescent="0.25">
      <c r="A264" s="6" t="s">
        <v>258</v>
      </c>
      <c r="B264" s="17" t="s">
        <v>829</v>
      </c>
      <c r="C264" s="21">
        <v>3</v>
      </c>
      <c r="D264" s="19">
        <v>0</v>
      </c>
      <c r="E264" s="5">
        <v>182.12</v>
      </c>
      <c r="F264" s="16">
        <f>C264*E264+E264/50*D264</f>
        <v>546.36</v>
      </c>
    </row>
    <row r="265" spans="1:6" ht="56.25" x14ac:dyDescent="0.25">
      <c r="A265" s="6" t="s">
        <v>259</v>
      </c>
      <c r="B265" s="17" t="s">
        <v>830</v>
      </c>
      <c r="C265" s="21">
        <v>0</v>
      </c>
      <c r="D265" s="19">
        <v>3</v>
      </c>
      <c r="E265" s="42">
        <v>0.01</v>
      </c>
      <c r="F265" s="16">
        <f>C265*E265+E265/100*D265</f>
        <v>3.0000000000000003E-4</v>
      </c>
    </row>
    <row r="266" spans="1:6" ht="56.25" x14ac:dyDescent="0.25">
      <c r="A266" s="6" t="s">
        <v>260</v>
      </c>
      <c r="B266" s="17" t="s">
        <v>831</v>
      </c>
      <c r="C266" s="21">
        <v>167</v>
      </c>
      <c r="D266" s="19">
        <v>0</v>
      </c>
      <c r="E266" s="5">
        <v>4.99</v>
      </c>
      <c r="F266" s="16">
        <f>C266*E266+E266/1*D266</f>
        <v>833.33</v>
      </c>
    </row>
    <row r="267" spans="1:6" ht="33.75" x14ac:dyDescent="0.25">
      <c r="A267" s="6" t="s">
        <v>261</v>
      </c>
      <c r="B267" s="17" t="s">
        <v>832</v>
      </c>
      <c r="C267" s="21">
        <v>0</v>
      </c>
      <c r="D267" s="19">
        <v>0</v>
      </c>
      <c r="E267" s="5">
        <v>0.01</v>
      </c>
      <c r="F267" s="16">
        <f>C267*E267+E267/1*D267</f>
        <v>0</v>
      </c>
    </row>
    <row r="268" spans="1:6" ht="33.75" x14ac:dyDescent="0.25">
      <c r="A268" s="6" t="s">
        <v>262</v>
      </c>
      <c r="B268" s="17" t="s">
        <v>833</v>
      </c>
      <c r="C268" s="21">
        <v>0</v>
      </c>
      <c r="D268" s="20">
        <v>0</v>
      </c>
      <c r="E268" s="5">
        <v>3.68</v>
      </c>
      <c r="F268" s="16">
        <f>C268*E268+E268/1*D268</f>
        <v>0</v>
      </c>
    </row>
    <row r="269" spans="1:6" ht="45" x14ac:dyDescent="0.25">
      <c r="A269" s="6" t="s">
        <v>263</v>
      </c>
      <c r="B269" s="17" t="s">
        <v>834</v>
      </c>
      <c r="C269" s="21">
        <v>1</v>
      </c>
      <c r="D269" s="20">
        <v>58</v>
      </c>
      <c r="E269" s="5">
        <v>298.79000000000002</v>
      </c>
      <c r="F269" s="16">
        <f>C269*E269+E269/100*D269</f>
        <v>472.08820000000003</v>
      </c>
    </row>
    <row r="270" spans="1:6" ht="56.25" x14ac:dyDescent="0.25">
      <c r="A270" s="6" t="s">
        <v>264</v>
      </c>
      <c r="B270" s="17" t="s">
        <v>835</v>
      </c>
      <c r="C270" s="21">
        <v>0</v>
      </c>
      <c r="D270" s="19">
        <v>0</v>
      </c>
      <c r="E270" s="5">
        <v>0.01</v>
      </c>
      <c r="F270" s="16">
        <f t="shared" ref="F270:F275" si="5">C270*E270+E270/1*D270</f>
        <v>0</v>
      </c>
    </row>
    <row r="271" spans="1:6" ht="56.25" x14ac:dyDescent="0.25">
      <c r="A271" s="6" t="s">
        <v>265</v>
      </c>
      <c r="B271" s="17" t="s">
        <v>836</v>
      </c>
      <c r="C271" s="21">
        <v>0</v>
      </c>
      <c r="D271" s="19">
        <v>0</v>
      </c>
      <c r="E271" s="5">
        <v>0.01</v>
      </c>
      <c r="F271" s="16">
        <f t="shared" si="5"/>
        <v>0</v>
      </c>
    </row>
    <row r="272" spans="1:6" ht="34.5" x14ac:dyDescent="0.25">
      <c r="A272" s="6" t="s">
        <v>266</v>
      </c>
      <c r="B272" s="25" t="s">
        <v>1198</v>
      </c>
      <c r="C272" s="21">
        <v>1</v>
      </c>
      <c r="D272" s="19">
        <v>0</v>
      </c>
      <c r="E272" s="5">
        <v>135.21</v>
      </c>
      <c r="F272" s="16">
        <f t="shared" si="5"/>
        <v>135.21</v>
      </c>
    </row>
    <row r="273" spans="1:6" ht="45" x14ac:dyDescent="0.25">
      <c r="A273" s="6" t="s">
        <v>267</v>
      </c>
      <c r="B273" s="17" t="s">
        <v>837</v>
      </c>
      <c r="C273" s="21">
        <v>236</v>
      </c>
      <c r="D273" s="19">
        <v>0</v>
      </c>
      <c r="E273" s="5">
        <v>481.24</v>
      </c>
      <c r="F273" s="16">
        <f t="shared" si="5"/>
        <v>113572.64</v>
      </c>
    </row>
    <row r="274" spans="1:6" ht="33.75" x14ac:dyDescent="0.25">
      <c r="A274" s="6" t="s">
        <v>268</v>
      </c>
      <c r="B274" s="17" t="s">
        <v>838</v>
      </c>
      <c r="C274" s="21">
        <v>0</v>
      </c>
      <c r="D274" s="19">
        <v>0</v>
      </c>
      <c r="E274" s="5">
        <v>0.01</v>
      </c>
      <c r="F274" s="16">
        <f t="shared" si="5"/>
        <v>0</v>
      </c>
    </row>
    <row r="275" spans="1:6" ht="45" x14ac:dyDescent="0.25">
      <c r="A275" s="6" t="s">
        <v>269</v>
      </c>
      <c r="B275" s="17" t="s">
        <v>839</v>
      </c>
      <c r="C275" s="21">
        <v>13</v>
      </c>
      <c r="D275" s="19">
        <v>0</v>
      </c>
      <c r="E275" s="5">
        <v>129.94</v>
      </c>
      <c r="F275" s="16">
        <f t="shared" si="5"/>
        <v>1689.22</v>
      </c>
    </row>
    <row r="276" spans="1:6" ht="45.75" x14ac:dyDescent="0.25">
      <c r="A276" s="1" t="s">
        <v>270</v>
      </c>
      <c r="B276" s="24" t="s">
        <v>1156</v>
      </c>
      <c r="C276" s="21">
        <v>0</v>
      </c>
      <c r="D276" s="19">
        <v>0</v>
      </c>
      <c r="E276" s="5">
        <v>0.01</v>
      </c>
      <c r="F276" s="16">
        <f>C276*E276+E276/100*D276</f>
        <v>0</v>
      </c>
    </row>
    <row r="277" spans="1:6" ht="33.75" x14ac:dyDescent="0.25">
      <c r="A277" s="6" t="s">
        <v>271</v>
      </c>
      <c r="B277" s="17" t="s">
        <v>840</v>
      </c>
      <c r="C277" s="21">
        <v>0</v>
      </c>
      <c r="D277" s="19">
        <v>0</v>
      </c>
      <c r="E277" s="5">
        <v>0.01</v>
      </c>
      <c r="F277" s="16">
        <f>C277*E277+E277/100*D277</f>
        <v>0</v>
      </c>
    </row>
    <row r="278" spans="1:6" ht="33.75" x14ac:dyDescent="0.25">
      <c r="A278" s="6" t="s">
        <v>272</v>
      </c>
      <c r="B278" s="17" t="s">
        <v>841</v>
      </c>
      <c r="C278" s="21">
        <v>36</v>
      </c>
      <c r="D278" s="20">
        <v>0</v>
      </c>
      <c r="E278" s="5">
        <v>6.12</v>
      </c>
      <c r="F278" s="16">
        <f>C278*E278+E278/1*D278</f>
        <v>220.32</v>
      </c>
    </row>
    <row r="279" spans="1:6" ht="33.75" x14ac:dyDescent="0.25">
      <c r="A279" s="6" t="s">
        <v>273</v>
      </c>
      <c r="B279" s="17" t="s">
        <v>842</v>
      </c>
      <c r="C279" s="21">
        <v>0</v>
      </c>
      <c r="D279" s="19">
        <v>0</v>
      </c>
      <c r="E279" s="5">
        <v>477.64</v>
      </c>
      <c r="F279" s="16">
        <f>C279*E279+E279/5*D279</f>
        <v>0</v>
      </c>
    </row>
    <row r="280" spans="1:6" ht="22.5" x14ac:dyDescent="0.25">
      <c r="A280" s="6" t="s">
        <v>274</v>
      </c>
      <c r="B280" s="22" t="s">
        <v>843</v>
      </c>
      <c r="C280" s="21">
        <v>0</v>
      </c>
      <c r="D280" s="19">
        <v>1</v>
      </c>
      <c r="E280" s="42">
        <v>0.01</v>
      </c>
      <c r="F280" s="16">
        <f>C280*E280+E280/28*D280</f>
        <v>3.5714285714285714E-4</v>
      </c>
    </row>
    <row r="281" spans="1:6" ht="33.75" x14ac:dyDescent="0.25">
      <c r="A281" s="6" t="s">
        <v>275</v>
      </c>
      <c r="B281" s="17" t="s">
        <v>844</v>
      </c>
      <c r="C281" s="21">
        <v>104</v>
      </c>
      <c r="D281" s="19">
        <v>0</v>
      </c>
      <c r="E281" s="5">
        <v>13.9</v>
      </c>
      <c r="F281" s="16">
        <f>C281*E281+E281/5*D281</f>
        <v>1445.6000000000001</v>
      </c>
    </row>
    <row r="282" spans="1:6" ht="67.5" x14ac:dyDescent="0.25">
      <c r="A282" s="6" t="s">
        <v>276</v>
      </c>
      <c r="B282" s="17" t="s">
        <v>845</v>
      </c>
      <c r="C282" s="21">
        <v>14</v>
      </c>
      <c r="D282" s="19">
        <v>0</v>
      </c>
      <c r="E282" s="5">
        <v>32.32</v>
      </c>
      <c r="F282" s="16">
        <f>C282*E282+E282/5*D282</f>
        <v>452.48</v>
      </c>
    </row>
    <row r="283" spans="1:6" ht="33.75" x14ac:dyDescent="0.25">
      <c r="A283" s="6" t="s">
        <v>277</v>
      </c>
      <c r="B283" s="17" t="s">
        <v>846</v>
      </c>
      <c r="C283" s="21">
        <v>0</v>
      </c>
      <c r="D283" s="20">
        <v>0</v>
      </c>
      <c r="E283" s="5">
        <v>311.92</v>
      </c>
      <c r="F283" s="16">
        <f>C283*E283+E283/12*D283</f>
        <v>0</v>
      </c>
    </row>
    <row r="284" spans="1:6" ht="45" x14ac:dyDescent="0.25">
      <c r="A284" s="6" t="s">
        <v>278</v>
      </c>
      <c r="B284" s="17" t="s">
        <v>847</v>
      </c>
      <c r="C284" s="21">
        <v>180</v>
      </c>
      <c r="D284" s="20">
        <v>0</v>
      </c>
      <c r="E284" s="5">
        <v>41.36</v>
      </c>
      <c r="F284" s="16">
        <f>C284*E284+E284/1*D284</f>
        <v>7444.8</v>
      </c>
    </row>
    <row r="285" spans="1:6" ht="23.25" x14ac:dyDescent="0.25">
      <c r="A285" s="1" t="s">
        <v>279</v>
      </c>
      <c r="B285" s="24" t="s">
        <v>1157</v>
      </c>
      <c r="C285" s="21">
        <v>0</v>
      </c>
      <c r="D285" s="20">
        <v>3</v>
      </c>
      <c r="E285" s="42">
        <v>0.01</v>
      </c>
      <c r="F285" s="16">
        <f>C285*E285+E285/28*D285</f>
        <v>1.0714285714285715E-3</v>
      </c>
    </row>
    <row r="286" spans="1:6" ht="23.25" x14ac:dyDescent="0.25">
      <c r="A286" s="1" t="s">
        <v>280</v>
      </c>
      <c r="B286" s="8" t="s">
        <v>1180</v>
      </c>
      <c r="C286" s="21">
        <v>0</v>
      </c>
      <c r="D286" s="20">
        <v>0</v>
      </c>
      <c r="E286" s="5">
        <v>0.01</v>
      </c>
      <c r="F286" s="16">
        <f>C286*E286+E286/28*D286</f>
        <v>0</v>
      </c>
    </row>
    <row r="287" spans="1:6" ht="45" x14ac:dyDescent="0.25">
      <c r="A287" s="6" t="s">
        <v>281</v>
      </c>
      <c r="B287" s="17" t="s">
        <v>848</v>
      </c>
      <c r="C287" s="21">
        <v>0</v>
      </c>
      <c r="D287" s="19">
        <v>0</v>
      </c>
      <c r="E287" s="5">
        <v>35</v>
      </c>
      <c r="F287" s="16">
        <f>C287*E287+E287/28*D287</f>
        <v>0</v>
      </c>
    </row>
    <row r="288" spans="1:6" ht="33.75" x14ac:dyDescent="0.25">
      <c r="A288" s="6" t="s">
        <v>282</v>
      </c>
      <c r="B288" s="17" t="s">
        <v>849</v>
      </c>
      <c r="C288" s="21">
        <v>28</v>
      </c>
      <c r="D288" s="20">
        <v>2</v>
      </c>
      <c r="E288" s="5">
        <v>59.92</v>
      </c>
      <c r="F288" s="16">
        <f>C288*E288+E288/6*D288</f>
        <v>1697.7333333333333</v>
      </c>
    </row>
    <row r="289" spans="1:6" ht="23.25" x14ac:dyDescent="0.25">
      <c r="A289" s="1" t="s">
        <v>283</v>
      </c>
      <c r="B289" s="8" t="s">
        <v>1142</v>
      </c>
      <c r="C289" s="21">
        <v>0</v>
      </c>
      <c r="D289" s="20">
        <v>4</v>
      </c>
      <c r="E289" s="42">
        <v>0.01</v>
      </c>
      <c r="F289" s="16">
        <f>C289*E289+E289/20*D289</f>
        <v>2E-3</v>
      </c>
    </row>
    <row r="290" spans="1:6" ht="33.75" x14ac:dyDescent="0.25">
      <c r="A290" s="6" t="s">
        <v>284</v>
      </c>
      <c r="B290" s="17" t="s">
        <v>850</v>
      </c>
      <c r="C290" s="21">
        <v>0</v>
      </c>
      <c r="D290" s="19">
        <v>3</v>
      </c>
      <c r="E290" s="5">
        <v>45.34</v>
      </c>
      <c r="F290" s="16">
        <f>C290*E290+E290/7*D290</f>
        <v>19.431428571428572</v>
      </c>
    </row>
    <row r="291" spans="1:6" ht="33.75" x14ac:dyDescent="0.25">
      <c r="A291" s="6" t="s">
        <v>285</v>
      </c>
      <c r="B291" s="17" t="s">
        <v>851</v>
      </c>
      <c r="C291" s="21">
        <v>6</v>
      </c>
      <c r="D291" s="19">
        <v>0</v>
      </c>
      <c r="E291" s="5">
        <v>379.01</v>
      </c>
      <c r="F291" s="16">
        <f>C291*E291+E291/1*D291</f>
        <v>2274.06</v>
      </c>
    </row>
    <row r="292" spans="1:6" ht="45" x14ac:dyDescent="0.25">
      <c r="A292" s="6" t="s">
        <v>286</v>
      </c>
      <c r="B292" s="17" t="s">
        <v>852</v>
      </c>
      <c r="C292" s="21">
        <v>0</v>
      </c>
      <c r="D292" s="19">
        <v>0</v>
      </c>
      <c r="E292" s="5">
        <v>0.01</v>
      </c>
      <c r="F292" s="16">
        <f>C292*E292+E292/1*D292</f>
        <v>0</v>
      </c>
    </row>
    <row r="293" spans="1:6" ht="45.75" x14ac:dyDescent="0.25">
      <c r="A293" s="1" t="s">
        <v>287</v>
      </c>
      <c r="B293" s="24" t="s">
        <v>1158</v>
      </c>
      <c r="C293" s="21">
        <v>0</v>
      </c>
      <c r="D293" s="19">
        <v>5</v>
      </c>
      <c r="E293" s="42">
        <v>0.01</v>
      </c>
      <c r="F293" s="16">
        <f>C293*E293+E293/30*D293</f>
        <v>1.6666666666666666E-3</v>
      </c>
    </row>
    <row r="294" spans="1:6" ht="22.5" x14ac:dyDescent="0.25">
      <c r="A294" s="1" t="s">
        <v>288</v>
      </c>
      <c r="B294" s="22" t="s">
        <v>853</v>
      </c>
      <c r="C294" s="21">
        <v>0</v>
      </c>
      <c r="D294" s="19">
        <v>0</v>
      </c>
      <c r="E294" s="5">
        <v>87</v>
      </c>
      <c r="F294" s="16">
        <f>C294*E294+E294/20*D294</f>
        <v>0</v>
      </c>
    </row>
    <row r="295" spans="1:6" ht="45" x14ac:dyDescent="0.25">
      <c r="A295" s="6" t="s">
        <v>289</v>
      </c>
      <c r="B295" s="17" t="s">
        <v>854</v>
      </c>
      <c r="C295" s="21">
        <v>1</v>
      </c>
      <c r="D295" s="19">
        <v>0</v>
      </c>
      <c r="E295" s="5">
        <v>1750</v>
      </c>
      <c r="F295" s="16">
        <f>C295*E295+E295/1*D295</f>
        <v>1750</v>
      </c>
    </row>
    <row r="296" spans="1:6" ht="33.75" x14ac:dyDescent="0.25">
      <c r="A296" s="6" t="s">
        <v>290</v>
      </c>
      <c r="B296" s="17" t="s">
        <v>855</v>
      </c>
      <c r="C296" s="21">
        <v>2</v>
      </c>
      <c r="D296" s="19">
        <v>0</v>
      </c>
      <c r="E296" s="5">
        <v>52.83</v>
      </c>
      <c r="F296" s="16">
        <f>C296*E296+E296/1*D296</f>
        <v>105.66</v>
      </c>
    </row>
    <row r="297" spans="1:6" ht="33.75" x14ac:dyDescent="0.25">
      <c r="A297" s="6" t="s">
        <v>291</v>
      </c>
      <c r="B297" s="17" t="s">
        <v>856</v>
      </c>
      <c r="C297" s="21">
        <v>0</v>
      </c>
      <c r="D297" s="19">
        <v>0</v>
      </c>
      <c r="E297" s="5">
        <v>14.09</v>
      </c>
      <c r="F297" s="16">
        <f>C297*E297+E297/1*D297</f>
        <v>0</v>
      </c>
    </row>
    <row r="298" spans="1:6" ht="33.75" x14ac:dyDescent="0.25">
      <c r="A298" s="6" t="s">
        <v>292</v>
      </c>
      <c r="B298" s="17" t="s">
        <v>857</v>
      </c>
      <c r="C298" s="21">
        <v>0</v>
      </c>
      <c r="D298" s="19">
        <v>0</v>
      </c>
      <c r="E298" s="5">
        <v>0.01</v>
      </c>
      <c r="F298" s="16">
        <f>C298*E298+E298/12*D298</f>
        <v>0</v>
      </c>
    </row>
    <row r="299" spans="1:6" ht="67.5" x14ac:dyDescent="0.25">
      <c r="A299" s="6" t="s">
        <v>293</v>
      </c>
      <c r="B299" s="17" t="s">
        <v>858</v>
      </c>
      <c r="C299" s="21">
        <v>1</v>
      </c>
      <c r="D299" s="19">
        <v>0</v>
      </c>
      <c r="E299" s="5">
        <v>18</v>
      </c>
      <c r="F299" s="16">
        <f>C299*E299+E299/1*D299</f>
        <v>18</v>
      </c>
    </row>
    <row r="300" spans="1:6" ht="45" x14ac:dyDescent="0.25">
      <c r="A300" s="6" t="s">
        <v>294</v>
      </c>
      <c r="B300" s="22" t="s">
        <v>859</v>
      </c>
      <c r="C300" s="21">
        <v>0</v>
      </c>
      <c r="D300" s="19">
        <v>0</v>
      </c>
      <c r="E300" s="5">
        <v>0.01</v>
      </c>
      <c r="F300" s="16">
        <f>C300*E300+E300/28*D300</f>
        <v>0</v>
      </c>
    </row>
    <row r="301" spans="1:6" ht="33.75" x14ac:dyDescent="0.25">
      <c r="A301" s="6" t="s">
        <v>295</v>
      </c>
      <c r="B301" s="17" t="s">
        <v>860</v>
      </c>
      <c r="C301" s="21">
        <v>30</v>
      </c>
      <c r="D301" s="19">
        <v>0</v>
      </c>
      <c r="E301" s="5">
        <v>283.31</v>
      </c>
      <c r="F301" s="16">
        <f>C301*E301+E301/1*D301</f>
        <v>8499.2999999999993</v>
      </c>
    </row>
    <row r="302" spans="1:6" ht="45" x14ac:dyDescent="0.25">
      <c r="A302" s="6" t="s">
        <v>296</v>
      </c>
      <c r="B302" s="17" t="s">
        <v>861</v>
      </c>
      <c r="C302" s="21">
        <v>0</v>
      </c>
      <c r="D302" s="19">
        <v>0</v>
      </c>
      <c r="E302" s="5">
        <v>0.01</v>
      </c>
      <c r="F302" s="16">
        <f>C302*E302+E302/1*D302</f>
        <v>0</v>
      </c>
    </row>
    <row r="303" spans="1:6" ht="45" x14ac:dyDescent="0.25">
      <c r="A303" s="6" t="s">
        <v>297</v>
      </c>
      <c r="B303" s="23" t="s">
        <v>862</v>
      </c>
      <c r="C303" s="21">
        <v>0</v>
      </c>
      <c r="D303" s="19">
        <v>0</v>
      </c>
      <c r="E303" s="5">
        <v>0.01</v>
      </c>
      <c r="F303" s="16">
        <f>C303*E303+E303/1*D303</f>
        <v>0</v>
      </c>
    </row>
    <row r="304" spans="1:6" ht="45" x14ac:dyDescent="0.25">
      <c r="A304" s="1" t="s">
        <v>298</v>
      </c>
      <c r="B304" s="22" t="s">
        <v>863</v>
      </c>
      <c r="C304" s="21">
        <v>0</v>
      </c>
      <c r="D304" s="19">
        <v>0</v>
      </c>
      <c r="E304" s="5">
        <v>195.57</v>
      </c>
      <c r="F304" s="16">
        <f>C304*E304+E304/1*D304</f>
        <v>0</v>
      </c>
    </row>
    <row r="305" spans="1:6" ht="45" x14ac:dyDescent="0.25">
      <c r="A305" s="6" t="s">
        <v>299</v>
      </c>
      <c r="B305" s="17" t="s">
        <v>864</v>
      </c>
      <c r="C305" s="21">
        <v>0</v>
      </c>
      <c r="D305" s="19">
        <v>0</v>
      </c>
      <c r="E305" s="5">
        <v>200.9</v>
      </c>
      <c r="F305" s="16">
        <f>C305*E305+E305/1*D305</f>
        <v>0</v>
      </c>
    </row>
    <row r="306" spans="1:6" ht="45" x14ac:dyDescent="0.25">
      <c r="A306" s="6" t="s">
        <v>300</v>
      </c>
      <c r="B306" s="17" t="s">
        <v>865</v>
      </c>
      <c r="C306" s="21">
        <v>0</v>
      </c>
      <c r="D306" s="19">
        <v>0</v>
      </c>
      <c r="E306" s="5">
        <v>42.1</v>
      </c>
      <c r="F306" s="16">
        <f>C306*E306+E306/10*D306</f>
        <v>0</v>
      </c>
    </row>
    <row r="307" spans="1:6" ht="45" x14ac:dyDescent="0.25">
      <c r="A307" s="6" t="s">
        <v>301</v>
      </c>
      <c r="B307" s="17" t="s">
        <v>866</v>
      </c>
      <c r="C307" s="21">
        <v>4</v>
      </c>
      <c r="D307" s="20">
        <v>8</v>
      </c>
      <c r="E307" s="5">
        <v>1.95</v>
      </c>
      <c r="F307" s="16">
        <f>C307*E307+E307/12*D307</f>
        <v>9.1</v>
      </c>
    </row>
    <row r="308" spans="1:6" ht="33.75" x14ac:dyDescent="0.25">
      <c r="A308" s="6" t="s">
        <v>302</v>
      </c>
      <c r="B308" s="17" t="s">
        <v>867</v>
      </c>
      <c r="C308" s="21">
        <v>0</v>
      </c>
      <c r="D308" s="19">
        <v>2</v>
      </c>
      <c r="E308" s="5">
        <v>135</v>
      </c>
      <c r="F308" s="16">
        <f>C308*E308+E308/50*D308</f>
        <v>5.4</v>
      </c>
    </row>
    <row r="309" spans="1:6" ht="67.5" x14ac:dyDescent="0.25">
      <c r="A309" s="6" t="s">
        <v>303</v>
      </c>
      <c r="B309" s="17" t="s">
        <v>868</v>
      </c>
      <c r="C309" s="21">
        <v>0</v>
      </c>
      <c r="D309" s="19">
        <v>17</v>
      </c>
      <c r="E309" s="5">
        <v>56</v>
      </c>
      <c r="F309" s="16">
        <f>C309*E309+E309/30*D309</f>
        <v>31.733333333333334</v>
      </c>
    </row>
    <row r="310" spans="1:6" ht="22.5" x14ac:dyDescent="0.25">
      <c r="A310" s="6" t="s">
        <v>304</v>
      </c>
      <c r="B310" s="17" t="s">
        <v>869</v>
      </c>
      <c r="C310" s="21">
        <v>3</v>
      </c>
      <c r="D310" s="19">
        <v>0</v>
      </c>
      <c r="E310" s="5">
        <v>86.41</v>
      </c>
      <c r="F310" s="16">
        <f>C310*E310+E310/4*D310</f>
        <v>259.23</v>
      </c>
    </row>
    <row r="311" spans="1:6" ht="22.5" x14ac:dyDescent="0.25">
      <c r="A311" s="6" t="s">
        <v>305</v>
      </c>
      <c r="B311" s="17" t="s">
        <v>870</v>
      </c>
      <c r="C311" s="21">
        <v>0</v>
      </c>
      <c r="D311" s="19">
        <v>0</v>
      </c>
      <c r="E311" s="5">
        <v>0.01</v>
      </c>
      <c r="F311" s="16">
        <f>C311*E311+E311/1*D311</f>
        <v>0</v>
      </c>
    </row>
    <row r="312" spans="1:6" ht="45" x14ac:dyDescent="0.25">
      <c r="A312" s="6" t="s">
        <v>306</v>
      </c>
      <c r="B312" s="17" t="s">
        <v>871</v>
      </c>
      <c r="C312" s="21">
        <v>209</v>
      </c>
      <c r="D312" s="19">
        <v>1</v>
      </c>
      <c r="E312" s="5">
        <v>162.93</v>
      </c>
      <c r="F312" s="16">
        <f>C312*E312+E312/2*D312</f>
        <v>34133.834999999999</v>
      </c>
    </row>
    <row r="313" spans="1:6" ht="45.75" x14ac:dyDescent="0.25">
      <c r="A313" s="1" t="s">
        <v>307</v>
      </c>
      <c r="B313" s="24" t="s">
        <v>308</v>
      </c>
      <c r="C313" s="21">
        <v>46</v>
      </c>
      <c r="D313" s="19">
        <v>1</v>
      </c>
      <c r="E313" s="5">
        <v>112.1</v>
      </c>
      <c r="F313" s="16">
        <f>C313*E313+E313/2*D313</f>
        <v>5212.6499999999996</v>
      </c>
    </row>
    <row r="314" spans="1:6" ht="33.75" x14ac:dyDescent="0.25">
      <c r="A314" s="6" t="s">
        <v>309</v>
      </c>
      <c r="B314" s="17" t="s">
        <v>872</v>
      </c>
      <c r="C314" s="21">
        <v>0</v>
      </c>
      <c r="D314" s="20">
        <v>0</v>
      </c>
      <c r="E314" s="5">
        <v>98.2</v>
      </c>
      <c r="F314" s="16">
        <f>C314*E314+E314/2*D314</f>
        <v>0</v>
      </c>
    </row>
    <row r="315" spans="1:6" ht="33.75" x14ac:dyDescent="0.25">
      <c r="A315" s="6" t="s">
        <v>310</v>
      </c>
      <c r="B315" s="17" t="s">
        <v>873</v>
      </c>
      <c r="C315" s="21">
        <v>6</v>
      </c>
      <c r="D315" s="19">
        <v>0</v>
      </c>
      <c r="E315" s="5">
        <v>2498</v>
      </c>
      <c r="F315" s="16">
        <f>C315*E315+E315/60*D315</f>
        <v>14988</v>
      </c>
    </row>
    <row r="316" spans="1:6" ht="33.75" x14ac:dyDescent="0.25">
      <c r="A316" s="6" t="s">
        <v>311</v>
      </c>
      <c r="B316" s="17" t="s">
        <v>874</v>
      </c>
      <c r="C316" s="21">
        <v>2</v>
      </c>
      <c r="D316" s="20">
        <v>0</v>
      </c>
      <c r="E316" s="5">
        <v>1073.06</v>
      </c>
      <c r="F316" s="16">
        <f>C316*E316+E316/100*D316</f>
        <v>2146.12</v>
      </c>
    </row>
    <row r="317" spans="1:6" ht="33.75" x14ac:dyDescent="0.25">
      <c r="A317" s="6" t="s">
        <v>312</v>
      </c>
      <c r="B317" s="17" t="s">
        <v>875</v>
      </c>
      <c r="C317" s="21">
        <v>0</v>
      </c>
      <c r="D317" s="19">
        <v>0</v>
      </c>
      <c r="E317" s="5">
        <v>5696.67</v>
      </c>
      <c r="F317" s="16">
        <f>C317*E317+E317/30*D317</f>
        <v>0</v>
      </c>
    </row>
    <row r="318" spans="1:6" ht="45" x14ac:dyDescent="0.25">
      <c r="A318" s="6" t="s">
        <v>313</v>
      </c>
      <c r="B318" s="17" t="s">
        <v>876</v>
      </c>
      <c r="C318" s="21">
        <v>0</v>
      </c>
      <c r="D318" s="19">
        <v>0</v>
      </c>
      <c r="E318" s="5">
        <v>96.5</v>
      </c>
      <c r="F318" s="16">
        <f>C318*E318+E318/1*D318</f>
        <v>0</v>
      </c>
    </row>
    <row r="319" spans="1:6" ht="45" x14ac:dyDescent="0.25">
      <c r="A319" s="6" t="s">
        <v>314</v>
      </c>
      <c r="B319" s="17" t="s">
        <v>877</v>
      </c>
      <c r="C319" s="21">
        <v>0</v>
      </c>
      <c r="D319" s="19">
        <v>0</v>
      </c>
      <c r="E319" s="5">
        <v>398</v>
      </c>
      <c r="F319" s="16">
        <f>C319*E319+E319/10*D319</f>
        <v>0</v>
      </c>
    </row>
    <row r="320" spans="1:6" ht="56.25" x14ac:dyDescent="0.25">
      <c r="A320" s="6" t="s">
        <v>315</v>
      </c>
      <c r="B320" s="17" t="s">
        <v>878</v>
      </c>
      <c r="C320" s="21">
        <v>15</v>
      </c>
      <c r="D320" s="19">
        <v>0</v>
      </c>
      <c r="E320" s="5">
        <v>3780</v>
      </c>
      <c r="F320" s="16">
        <f>C320*E320+E320/1*D320</f>
        <v>56700</v>
      </c>
    </row>
    <row r="321" spans="1:6" ht="45" x14ac:dyDescent="0.25">
      <c r="A321" s="6" t="s">
        <v>316</v>
      </c>
      <c r="B321" s="17" t="s">
        <v>879</v>
      </c>
      <c r="C321" s="21">
        <v>0</v>
      </c>
      <c r="D321" s="19">
        <v>0</v>
      </c>
      <c r="E321" s="5">
        <v>745</v>
      </c>
      <c r="F321" s="16">
        <f>C321*E321+E321/1*D321</f>
        <v>0</v>
      </c>
    </row>
    <row r="322" spans="1:6" ht="33.75" x14ac:dyDescent="0.25">
      <c r="A322" s="6" t="s">
        <v>317</v>
      </c>
      <c r="B322" s="17" t="s">
        <v>880</v>
      </c>
      <c r="C322" s="21">
        <v>2</v>
      </c>
      <c r="D322" s="19">
        <v>0</v>
      </c>
      <c r="E322" s="42">
        <v>0.01</v>
      </c>
      <c r="F322" s="16">
        <v>0</v>
      </c>
    </row>
    <row r="323" spans="1:6" ht="56.25" x14ac:dyDescent="0.25">
      <c r="A323" s="6" t="s">
        <v>318</v>
      </c>
      <c r="B323" s="17" t="s">
        <v>881</v>
      </c>
      <c r="C323" s="21">
        <v>383</v>
      </c>
      <c r="D323" s="20">
        <v>0</v>
      </c>
      <c r="E323" s="5">
        <v>2.99</v>
      </c>
      <c r="F323" s="16">
        <f>C323*E323+E323/1*D323</f>
        <v>1145.17</v>
      </c>
    </row>
    <row r="324" spans="1:6" ht="33.75" x14ac:dyDescent="0.25">
      <c r="A324" s="6" t="s">
        <v>319</v>
      </c>
      <c r="B324" s="17" t="s">
        <v>882</v>
      </c>
      <c r="C324" s="21">
        <v>0</v>
      </c>
      <c r="D324" s="19">
        <v>0</v>
      </c>
      <c r="E324" s="5">
        <v>0.01</v>
      </c>
      <c r="F324" s="16">
        <f>C324*E324+E324/2*D324</f>
        <v>0</v>
      </c>
    </row>
    <row r="325" spans="1:6" ht="67.5" x14ac:dyDescent="0.25">
      <c r="A325" s="6" t="s">
        <v>320</v>
      </c>
      <c r="B325" s="17" t="s">
        <v>883</v>
      </c>
      <c r="C325" s="21">
        <v>0</v>
      </c>
      <c r="D325" s="19">
        <v>0</v>
      </c>
      <c r="E325" s="5">
        <v>0.01</v>
      </c>
      <c r="F325" s="16">
        <f>C325*E325+E325/14*D325</f>
        <v>0</v>
      </c>
    </row>
    <row r="326" spans="1:6" ht="56.25" x14ac:dyDescent="0.25">
      <c r="A326" s="6" t="s">
        <v>321</v>
      </c>
      <c r="B326" s="17" t="s">
        <v>884</v>
      </c>
      <c r="C326" s="21">
        <v>4</v>
      </c>
      <c r="D326" s="19">
        <v>17</v>
      </c>
      <c r="E326" s="5">
        <v>19.899999999999999</v>
      </c>
      <c r="F326" s="16">
        <f>C326*E326+E326/28*D326</f>
        <v>91.68214285714285</v>
      </c>
    </row>
    <row r="327" spans="1:6" ht="45" x14ac:dyDescent="0.25">
      <c r="A327" s="6" t="s">
        <v>322</v>
      </c>
      <c r="B327" s="17" t="s">
        <v>885</v>
      </c>
      <c r="C327" s="21">
        <v>257</v>
      </c>
      <c r="D327" s="19">
        <v>0</v>
      </c>
      <c r="E327" s="5">
        <v>15.49</v>
      </c>
      <c r="F327" s="16">
        <f>C327*E327+E327/1*D327</f>
        <v>3980.93</v>
      </c>
    </row>
    <row r="328" spans="1:6" ht="45" x14ac:dyDescent="0.25">
      <c r="A328" s="6" t="s">
        <v>323</v>
      </c>
      <c r="B328" s="17" t="s">
        <v>886</v>
      </c>
      <c r="C328" s="21">
        <v>16</v>
      </c>
      <c r="D328" s="19">
        <v>0</v>
      </c>
      <c r="E328" s="5">
        <v>23.14</v>
      </c>
      <c r="F328" s="16">
        <f>C328*E328+E328/1*D328</f>
        <v>370.24</v>
      </c>
    </row>
    <row r="329" spans="1:6" ht="56.25" x14ac:dyDescent="0.25">
      <c r="A329" s="6" t="s">
        <v>324</v>
      </c>
      <c r="B329" s="17" t="s">
        <v>887</v>
      </c>
      <c r="C329" s="21">
        <v>1</v>
      </c>
      <c r="D329" s="19">
        <v>0</v>
      </c>
      <c r="E329" s="5">
        <v>43.89</v>
      </c>
      <c r="F329" s="16">
        <f>C329*E329+E329/1*D329</f>
        <v>43.89</v>
      </c>
    </row>
    <row r="330" spans="1:6" ht="45" x14ac:dyDescent="0.25">
      <c r="A330" s="6" t="s">
        <v>325</v>
      </c>
      <c r="B330" s="17" t="s">
        <v>888</v>
      </c>
      <c r="C330" s="21">
        <v>0</v>
      </c>
      <c r="D330" s="20">
        <v>0</v>
      </c>
      <c r="E330" s="5">
        <v>20.45</v>
      </c>
      <c r="F330" s="16">
        <f>C330*E330+E330/1*D330</f>
        <v>0</v>
      </c>
    </row>
    <row r="331" spans="1:6" ht="56.25" x14ac:dyDescent="0.25">
      <c r="A331" s="6" t="s">
        <v>326</v>
      </c>
      <c r="B331" s="17" t="s">
        <v>889</v>
      </c>
      <c r="C331" s="21">
        <v>0</v>
      </c>
      <c r="D331" s="19">
        <v>0</v>
      </c>
      <c r="E331" s="5">
        <v>0.01</v>
      </c>
      <c r="F331" s="16">
        <f>C331*E331+E331/8*D331</f>
        <v>0</v>
      </c>
    </row>
    <row r="332" spans="1:6" ht="33.75" x14ac:dyDescent="0.25">
      <c r="A332" s="6" t="s">
        <v>327</v>
      </c>
      <c r="B332" s="17" t="s">
        <v>890</v>
      </c>
      <c r="C332" s="21">
        <v>0</v>
      </c>
      <c r="D332" s="19">
        <v>0</v>
      </c>
      <c r="E332" s="5">
        <v>0.01</v>
      </c>
      <c r="F332" s="16">
        <f>C332*E332+E332/50*D332</f>
        <v>0</v>
      </c>
    </row>
    <row r="333" spans="1:6" ht="56.25" x14ac:dyDescent="0.25">
      <c r="A333" s="6" t="s">
        <v>328</v>
      </c>
      <c r="B333" s="17" t="s">
        <v>891</v>
      </c>
      <c r="C333" s="21">
        <v>0</v>
      </c>
      <c r="D333" s="19">
        <v>0</v>
      </c>
      <c r="E333" s="5">
        <v>0.01</v>
      </c>
      <c r="F333" s="16">
        <f>C333*E333+E333/1*D333</f>
        <v>0</v>
      </c>
    </row>
    <row r="334" spans="1:6" ht="45" x14ac:dyDescent="0.25">
      <c r="A334" s="6" t="s">
        <v>329</v>
      </c>
      <c r="B334" s="17" t="s">
        <v>892</v>
      </c>
      <c r="C334" s="21">
        <v>227</v>
      </c>
      <c r="D334" s="19">
        <v>0</v>
      </c>
      <c r="E334" s="5">
        <v>9.81</v>
      </c>
      <c r="F334" s="16">
        <f>C334*E334+E334/1*D334</f>
        <v>2226.87</v>
      </c>
    </row>
    <row r="335" spans="1:6" ht="33.75" x14ac:dyDescent="0.25">
      <c r="A335" s="1" t="s">
        <v>330</v>
      </c>
      <c r="B335" s="22" t="s">
        <v>893</v>
      </c>
      <c r="C335" s="21">
        <v>6</v>
      </c>
      <c r="D335" s="19">
        <v>0</v>
      </c>
      <c r="E335" s="5">
        <v>13.71</v>
      </c>
      <c r="F335" s="16">
        <f>C335*E335+E335/1*D335</f>
        <v>82.26</v>
      </c>
    </row>
    <row r="336" spans="1:6" ht="45" x14ac:dyDescent="0.25">
      <c r="A336" s="6" t="s">
        <v>331</v>
      </c>
      <c r="B336" s="17" t="s">
        <v>894</v>
      </c>
      <c r="C336" s="21">
        <v>0</v>
      </c>
      <c r="D336" s="19">
        <v>0</v>
      </c>
      <c r="E336" s="5">
        <v>256.99</v>
      </c>
      <c r="F336" s="16">
        <f>C336*E336+E336/5*D336</f>
        <v>0</v>
      </c>
    </row>
    <row r="337" spans="1:6" ht="33.75" x14ac:dyDescent="0.25">
      <c r="A337" s="6" t="s">
        <v>332</v>
      </c>
      <c r="B337" s="17" t="s">
        <v>895</v>
      </c>
      <c r="C337" s="21">
        <v>23</v>
      </c>
      <c r="D337" s="19">
        <v>0</v>
      </c>
      <c r="E337" s="5">
        <v>101.86</v>
      </c>
      <c r="F337" s="16">
        <f>C337*E337+E337/1*D337</f>
        <v>2342.7800000000002</v>
      </c>
    </row>
    <row r="338" spans="1:6" ht="45" x14ac:dyDescent="0.25">
      <c r="A338" s="6" t="s">
        <v>333</v>
      </c>
      <c r="B338" s="17" t="s">
        <v>896</v>
      </c>
      <c r="C338" s="21">
        <v>0</v>
      </c>
      <c r="D338" s="19">
        <v>0</v>
      </c>
      <c r="E338" s="5">
        <v>0.01</v>
      </c>
      <c r="F338" s="16">
        <f>C338*E338+E338/50*D338</f>
        <v>0</v>
      </c>
    </row>
    <row r="339" spans="1:6" ht="33.75" x14ac:dyDescent="0.25">
      <c r="A339" s="6" t="s">
        <v>334</v>
      </c>
      <c r="B339" s="17" t="s">
        <v>897</v>
      </c>
      <c r="C339" s="21">
        <v>0</v>
      </c>
      <c r="D339" s="19">
        <v>0</v>
      </c>
      <c r="E339" s="5">
        <v>9.75</v>
      </c>
      <c r="F339" s="16">
        <f>C339*E339+E339/7*D339</f>
        <v>0</v>
      </c>
    </row>
    <row r="340" spans="1:6" ht="33.75" x14ac:dyDescent="0.25">
      <c r="A340" s="6" t="s">
        <v>335</v>
      </c>
      <c r="B340" s="17" t="s">
        <v>898</v>
      </c>
      <c r="C340" s="21">
        <v>2</v>
      </c>
      <c r="D340" s="19">
        <v>3</v>
      </c>
      <c r="E340" s="5">
        <v>16.21</v>
      </c>
      <c r="F340" s="16">
        <f>C340*E340+E340/7*D340</f>
        <v>39.367142857142859</v>
      </c>
    </row>
    <row r="341" spans="1:6" ht="45" x14ac:dyDescent="0.25">
      <c r="A341" s="6" t="s">
        <v>336</v>
      </c>
      <c r="B341" s="17" t="s">
        <v>899</v>
      </c>
      <c r="C341" s="21">
        <v>322</v>
      </c>
      <c r="D341" s="20">
        <v>0</v>
      </c>
      <c r="E341" s="5">
        <v>345.76</v>
      </c>
      <c r="F341" s="16">
        <f>C341*E341+E341/1*D341</f>
        <v>111334.72</v>
      </c>
    </row>
    <row r="342" spans="1:6" ht="45" x14ac:dyDescent="0.25">
      <c r="A342" s="6" t="s">
        <v>337</v>
      </c>
      <c r="B342" s="17" t="s">
        <v>900</v>
      </c>
      <c r="C342" s="21">
        <v>0</v>
      </c>
      <c r="D342" s="19">
        <v>5</v>
      </c>
      <c r="E342" s="5">
        <v>26.5</v>
      </c>
      <c r="F342" s="16">
        <f>C342*E342+E342/30*D342</f>
        <v>4.4166666666666661</v>
      </c>
    </row>
    <row r="343" spans="1:6" ht="22.5" x14ac:dyDescent="0.25">
      <c r="A343" s="6" t="s">
        <v>338</v>
      </c>
      <c r="B343" s="17" t="s">
        <v>901</v>
      </c>
      <c r="C343" s="21">
        <v>0</v>
      </c>
      <c r="D343" s="19">
        <v>0</v>
      </c>
      <c r="E343" s="5">
        <v>0.01</v>
      </c>
      <c r="F343" s="16">
        <f>C343*E343+E343/30*D343</f>
        <v>0</v>
      </c>
    </row>
    <row r="344" spans="1:6" ht="45" x14ac:dyDescent="0.25">
      <c r="A344" s="6" t="s">
        <v>339</v>
      </c>
      <c r="B344" s="17" t="s">
        <v>902</v>
      </c>
      <c r="C344" s="21">
        <v>0</v>
      </c>
      <c r="D344" s="19">
        <v>34</v>
      </c>
      <c r="E344" s="5">
        <v>124.95</v>
      </c>
      <c r="F344" s="16">
        <f>C344*E344+E344/50*D344</f>
        <v>84.966000000000008</v>
      </c>
    </row>
    <row r="345" spans="1:6" ht="22.5" x14ac:dyDescent="0.25">
      <c r="A345" s="6" t="s">
        <v>340</v>
      </c>
      <c r="B345" s="17" t="s">
        <v>903</v>
      </c>
      <c r="C345" s="21">
        <v>3</v>
      </c>
      <c r="D345" s="19">
        <v>21</v>
      </c>
      <c r="E345" s="5">
        <v>153.93</v>
      </c>
      <c r="F345" s="16">
        <f>C345*E345+E345/30*D345</f>
        <v>569.54100000000005</v>
      </c>
    </row>
    <row r="346" spans="1:6" ht="33.75" x14ac:dyDescent="0.25">
      <c r="A346" s="6" t="s">
        <v>341</v>
      </c>
      <c r="B346" s="17" t="s">
        <v>904</v>
      </c>
      <c r="C346" s="18">
        <v>0</v>
      </c>
      <c r="D346" s="19">
        <v>0</v>
      </c>
      <c r="E346" s="5">
        <v>4.3099999999999996</v>
      </c>
      <c r="F346" s="16">
        <f>C346*E346+E346/4*D346</f>
        <v>0</v>
      </c>
    </row>
    <row r="347" spans="1:6" ht="33.75" x14ac:dyDescent="0.25">
      <c r="A347" s="6" t="s">
        <v>342</v>
      </c>
      <c r="B347" s="17" t="s">
        <v>905</v>
      </c>
      <c r="C347" s="21">
        <v>0</v>
      </c>
      <c r="D347" s="19">
        <v>0</v>
      </c>
      <c r="E347" s="5">
        <v>0.01</v>
      </c>
      <c r="F347" s="16">
        <f>C347*E347+E347/112*D347</f>
        <v>0</v>
      </c>
    </row>
    <row r="348" spans="1:6" ht="22.5" x14ac:dyDescent="0.25">
      <c r="A348" s="6" t="s">
        <v>343</v>
      </c>
      <c r="B348" s="17" t="s">
        <v>906</v>
      </c>
      <c r="C348" s="21">
        <v>0</v>
      </c>
      <c r="D348" s="19">
        <v>0</v>
      </c>
      <c r="E348" s="5">
        <v>34426.5</v>
      </c>
      <c r="F348" s="16">
        <f>C348*E348+E348/60*D348</f>
        <v>0</v>
      </c>
    </row>
    <row r="349" spans="1:6" ht="33.75" x14ac:dyDescent="0.25">
      <c r="A349" s="6" t="s">
        <v>344</v>
      </c>
      <c r="B349" s="17" t="s">
        <v>907</v>
      </c>
      <c r="C349" s="21">
        <v>0</v>
      </c>
      <c r="D349" s="19">
        <v>0</v>
      </c>
      <c r="E349" s="5">
        <v>0.01</v>
      </c>
      <c r="F349" s="16">
        <f>C349*E349+E349/5*D349</f>
        <v>0</v>
      </c>
    </row>
    <row r="350" spans="1:6" ht="45" x14ac:dyDescent="0.25">
      <c r="A350" s="6" t="s">
        <v>345</v>
      </c>
      <c r="B350" s="17" t="s">
        <v>908</v>
      </c>
      <c r="C350" s="21">
        <v>2</v>
      </c>
      <c r="D350" s="19">
        <v>0</v>
      </c>
      <c r="E350" s="5">
        <v>15.1</v>
      </c>
      <c r="F350" s="16">
        <f>C350*E350+E350/30*D350</f>
        <v>30.2</v>
      </c>
    </row>
    <row r="351" spans="1:6" ht="33.75" x14ac:dyDescent="0.25">
      <c r="A351" s="6" t="s">
        <v>346</v>
      </c>
      <c r="B351" s="17" t="s">
        <v>909</v>
      </c>
      <c r="C351" s="21">
        <v>21</v>
      </c>
      <c r="D351" s="19">
        <v>2</v>
      </c>
      <c r="E351" s="5">
        <v>42.37</v>
      </c>
      <c r="F351" s="16">
        <f>C351*E351+E351/5*D351</f>
        <v>906.71799999999996</v>
      </c>
    </row>
    <row r="352" spans="1:6" ht="33.75" x14ac:dyDescent="0.25">
      <c r="A352" s="6" t="s">
        <v>347</v>
      </c>
      <c r="B352" s="17" t="s">
        <v>910</v>
      </c>
      <c r="C352" s="21">
        <v>0</v>
      </c>
      <c r="D352" s="19">
        <v>0</v>
      </c>
      <c r="E352" s="5">
        <v>209.83</v>
      </c>
      <c r="F352" s="16">
        <f>C352*E352+E352/1*D352</f>
        <v>0</v>
      </c>
    </row>
    <row r="353" spans="1:6" ht="34.5" x14ac:dyDescent="0.25">
      <c r="A353" s="6" t="s">
        <v>1187</v>
      </c>
      <c r="B353" s="7" t="s">
        <v>1199</v>
      </c>
      <c r="C353" s="21">
        <v>1</v>
      </c>
      <c r="D353" s="19">
        <v>0</v>
      </c>
      <c r="E353" s="5">
        <v>49.9</v>
      </c>
      <c r="F353" s="16">
        <f>C353*E353+E353/1*D353</f>
        <v>49.9</v>
      </c>
    </row>
    <row r="354" spans="1:6" ht="22.5" x14ac:dyDescent="0.25">
      <c r="A354" s="6" t="s">
        <v>348</v>
      </c>
      <c r="B354" s="17" t="s">
        <v>911</v>
      </c>
      <c r="C354" s="21">
        <v>0</v>
      </c>
      <c r="D354" s="19">
        <v>0</v>
      </c>
      <c r="E354" s="5">
        <v>0.01</v>
      </c>
      <c r="F354" s="16">
        <f>C354*E354+E354/14*D354</f>
        <v>0</v>
      </c>
    </row>
    <row r="355" spans="1:6" ht="23.25" x14ac:dyDescent="0.25">
      <c r="A355" s="1" t="s">
        <v>349</v>
      </c>
      <c r="B355" s="24" t="s">
        <v>1200</v>
      </c>
      <c r="C355" s="21">
        <v>2</v>
      </c>
      <c r="D355" s="19">
        <v>20</v>
      </c>
      <c r="E355" s="5">
        <v>20.89</v>
      </c>
      <c r="F355" s="16">
        <f>C355*E355+E355/28*D355</f>
        <v>56.701428571428572</v>
      </c>
    </row>
    <row r="356" spans="1:6" ht="23.25" x14ac:dyDescent="0.25">
      <c r="A356" s="1" t="s">
        <v>350</v>
      </c>
      <c r="B356" s="24" t="s">
        <v>1201</v>
      </c>
      <c r="C356" s="21">
        <v>0</v>
      </c>
      <c r="D356" s="19">
        <v>5</v>
      </c>
      <c r="E356" s="5">
        <v>25.19</v>
      </c>
      <c r="F356" s="16">
        <f>C356*E356+E356/28*D356</f>
        <v>4.4982142857142859</v>
      </c>
    </row>
    <row r="357" spans="1:6" ht="22.5" x14ac:dyDescent="0.25">
      <c r="A357" s="6" t="s">
        <v>351</v>
      </c>
      <c r="B357" s="17" t="s">
        <v>912</v>
      </c>
      <c r="C357" s="21">
        <v>7</v>
      </c>
      <c r="D357" s="19">
        <v>10</v>
      </c>
      <c r="E357" s="5">
        <v>12.04</v>
      </c>
      <c r="F357" s="16">
        <f>C357*E357+E357/15*D357</f>
        <v>92.306666666666672</v>
      </c>
    </row>
    <row r="358" spans="1:6" ht="45" x14ac:dyDescent="0.25">
      <c r="A358" s="6" t="s">
        <v>352</v>
      </c>
      <c r="B358" s="17" t="s">
        <v>913</v>
      </c>
      <c r="C358" s="21">
        <v>0</v>
      </c>
      <c r="D358" s="19">
        <v>0</v>
      </c>
      <c r="E358" s="5">
        <v>1710.03</v>
      </c>
      <c r="F358" s="16">
        <f>C358*E358+E358/1*D358</f>
        <v>0</v>
      </c>
    </row>
    <row r="359" spans="1:6" ht="45" x14ac:dyDescent="0.25">
      <c r="A359" s="6" t="s">
        <v>353</v>
      </c>
      <c r="B359" s="17" t="s">
        <v>914</v>
      </c>
      <c r="C359" s="21">
        <v>0</v>
      </c>
      <c r="D359" s="19">
        <v>0</v>
      </c>
      <c r="E359" s="5">
        <v>1210</v>
      </c>
      <c r="F359" s="16">
        <f>C359*E359+E359/28*D359</f>
        <v>0</v>
      </c>
    </row>
    <row r="360" spans="1:6" ht="56.25" x14ac:dyDescent="0.25">
      <c r="A360" s="6" t="s">
        <v>354</v>
      </c>
      <c r="B360" s="17" t="s">
        <v>915</v>
      </c>
      <c r="C360" s="21">
        <v>0</v>
      </c>
      <c r="D360" s="19">
        <v>0</v>
      </c>
      <c r="E360" s="5">
        <v>265</v>
      </c>
      <c r="F360" s="16">
        <f>C360*E360+E360/42*D360</f>
        <v>0</v>
      </c>
    </row>
    <row r="361" spans="1:6" ht="45" x14ac:dyDescent="0.25">
      <c r="A361" s="6" t="s">
        <v>355</v>
      </c>
      <c r="B361" s="17" t="s">
        <v>916</v>
      </c>
      <c r="C361" s="21">
        <v>3</v>
      </c>
      <c r="D361" s="19">
        <v>0</v>
      </c>
      <c r="E361" s="5">
        <v>1884.8</v>
      </c>
      <c r="F361" s="16">
        <f>C361*E361+E361/60*D361</f>
        <v>5654.4</v>
      </c>
    </row>
    <row r="362" spans="1:6" ht="202.5" x14ac:dyDescent="0.25">
      <c r="A362" s="6" t="s">
        <v>356</v>
      </c>
      <c r="B362" s="17" t="s">
        <v>917</v>
      </c>
      <c r="C362" s="21">
        <v>0</v>
      </c>
      <c r="D362" s="19">
        <v>0</v>
      </c>
      <c r="E362" s="5">
        <v>0.01</v>
      </c>
      <c r="F362" s="16">
        <f>C362*E362+E362/30*D362</f>
        <v>0</v>
      </c>
    </row>
    <row r="363" spans="1:6" ht="33.75" x14ac:dyDescent="0.25">
      <c r="A363" s="6" t="s">
        <v>357</v>
      </c>
      <c r="B363" s="17" t="s">
        <v>918</v>
      </c>
      <c r="C363" s="21">
        <v>0</v>
      </c>
      <c r="D363" s="19">
        <v>0</v>
      </c>
      <c r="E363" s="5">
        <v>35</v>
      </c>
      <c r="F363" s="16">
        <f t="shared" ref="F363:F372" si="6">C363*E363+E363/1*D363</f>
        <v>0</v>
      </c>
    </row>
    <row r="364" spans="1:6" ht="34.5" x14ac:dyDescent="0.25">
      <c r="A364" s="6" t="s">
        <v>358</v>
      </c>
      <c r="B364" s="7" t="s">
        <v>1174</v>
      </c>
      <c r="C364" s="21">
        <v>0</v>
      </c>
      <c r="D364" s="19">
        <v>0</v>
      </c>
      <c r="E364" s="5">
        <v>168.03</v>
      </c>
      <c r="F364" s="16">
        <f>C364*E364+E364/1*D364</f>
        <v>0</v>
      </c>
    </row>
    <row r="365" spans="1:6" ht="22.5" x14ac:dyDescent="0.25">
      <c r="A365" s="6" t="s">
        <v>359</v>
      </c>
      <c r="B365" s="17" t="s">
        <v>919</v>
      </c>
      <c r="C365" s="21">
        <v>0</v>
      </c>
      <c r="D365" s="19">
        <v>0</v>
      </c>
      <c r="E365" s="5">
        <v>0.01</v>
      </c>
      <c r="F365" s="16">
        <f t="shared" si="6"/>
        <v>0</v>
      </c>
    </row>
    <row r="366" spans="1:6" ht="45" x14ac:dyDescent="0.25">
      <c r="A366" s="6" t="s">
        <v>360</v>
      </c>
      <c r="B366" s="17" t="s">
        <v>920</v>
      </c>
      <c r="C366" s="21">
        <v>0</v>
      </c>
      <c r="D366" s="19">
        <v>0</v>
      </c>
      <c r="E366" s="5">
        <v>0.01</v>
      </c>
      <c r="F366" s="16">
        <f t="shared" si="6"/>
        <v>0</v>
      </c>
    </row>
    <row r="367" spans="1:6" ht="34.5" x14ac:dyDescent="0.25">
      <c r="A367" s="6" t="s">
        <v>361</v>
      </c>
      <c r="B367" s="25" t="s">
        <v>1159</v>
      </c>
      <c r="C367" s="21">
        <v>0</v>
      </c>
      <c r="D367" s="19">
        <v>0</v>
      </c>
      <c r="E367" s="5">
        <v>0.01</v>
      </c>
      <c r="F367" s="16">
        <f t="shared" si="6"/>
        <v>0</v>
      </c>
    </row>
    <row r="368" spans="1:6" ht="33.75" x14ac:dyDescent="0.25">
      <c r="A368" s="6" t="s">
        <v>362</v>
      </c>
      <c r="B368" s="17" t="s">
        <v>921</v>
      </c>
      <c r="C368" s="21">
        <v>31</v>
      </c>
      <c r="D368" s="19">
        <v>0</v>
      </c>
      <c r="E368" s="5">
        <v>195</v>
      </c>
      <c r="F368" s="16">
        <f t="shared" si="6"/>
        <v>6045</v>
      </c>
    </row>
    <row r="369" spans="1:6" ht="33.75" x14ac:dyDescent="0.25">
      <c r="A369" s="6" t="s">
        <v>363</v>
      </c>
      <c r="B369" s="17" t="s">
        <v>922</v>
      </c>
      <c r="C369" s="21">
        <v>0</v>
      </c>
      <c r="D369" s="19">
        <v>0</v>
      </c>
      <c r="E369" s="5">
        <v>2230</v>
      </c>
      <c r="F369" s="16">
        <f t="shared" si="6"/>
        <v>0</v>
      </c>
    </row>
    <row r="370" spans="1:6" ht="45" x14ac:dyDescent="0.25">
      <c r="A370" s="6" t="s">
        <v>364</v>
      </c>
      <c r="B370" s="17" t="s">
        <v>923</v>
      </c>
      <c r="C370" s="21">
        <v>0</v>
      </c>
      <c r="D370" s="19">
        <v>0</v>
      </c>
      <c r="E370" s="5">
        <v>649.5</v>
      </c>
      <c r="F370" s="16">
        <f t="shared" si="6"/>
        <v>0</v>
      </c>
    </row>
    <row r="371" spans="1:6" ht="45" x14ac:dyDescent="0.25">
      <c r="A371" s="6" t="s">
        <v>365</v>
      </c>
      <c r="B371" s="17" t="s">
        <v>924</v>
      </c>
      <c r="C371" s="21">
        <v>0</v>
      </c>
      <c r="D371" s="19">
        <v>0</v>
      </c>
      <c r="E371" s="5">
        <v>188</v>
      </c>
      <c r="F371" s="16">
        <f t="shared" si="6"/>
        <v>0</v>
      </c>
    </row>
    <row r="372" spans="1:6" ht="45" x14ac:dyDescent="0.25">
      <c r="A372" s="1" t="s">
        <v>366</v>
      </c>
      <c r="B372" s="22" t="s">
        <v>925</v>
      </c>
      <c r="C372" s="21">
        <v>19</v>
      </c>
      <c r="D372" s="19">
        <v>0</v>
      </c>
      <c r="E372" s="5">
        <v>147</v>
      </c>
      <c r="F372" s="16">
        <f t="shared" si="6"/>
        <v>2793</v>
      </c>
    </row>
    <row r="373" spans="1:6" ht="45" x14ac:dyDescent="0.25">
      <c r="A373" s="6" t="s">
        <v>367</v>
      </c>
      <c r="B373" s="17" t="s">
        <v>926</v>
      </c>
      <c r="C373" s="21">
        <v>0</v>
      </c>
      <c r="D373" s="19">
        <v>0</v>
      </c>
      <c r="E373" s="5">
        <v>0.01</v>
      </c>
      <c r="F373" s="16">
        <f>C373*E373+E373/2*D373</f>
        <v>0</v>
      </c>
    </row>
    <row r="374" spans="1:6" ht="45" x14ac:dyDescent="0.25">
      <c r="A374" s="6" t="s">
        <v>368</v>
      </c>
      <c r="B374" s="17" t="s">
        <v>927</v>
      </c>
      <c r="C374" s="21">
        <v>12</v>
      </c>
      <c r="D374" s="19">
        <v>0</v>
      </c>
      <c r="E374" s="5">
        <v>732.86</v>
      </c>
      <c r="F374" s="16">
        <f>C374*E374+E374/1*D374</f>
        <v>8794.32</v>
      </c>
    </row>
    <row r="375" spans="1:6" ht="33.75" x14ac:dyDescent="0.25">
      <c r="A375" s="6" t="s">
        <v>369</v>
      </c>
      <c r="B375" s="17" t="s">
        <v>928</v>
      </c>
      <c r="C375" s="21">
        <v>20</v>
      </c>
      <c r="D375" s="19">
        <v>0</v>
      </c>
      <c r="E375" s="5">
        <v>1155</v>
      </c>
      <c r="F375" s="16">
        <f>C375*E375+E375/1*D375</f>
        <v>23100</v>
      </c>
    </row>
    <row r="376" spans="1:6" ht="33.75" x14ac:dyDescent="0.25">
      <c r="A376" s="6" t="s">
        <v>370</v>
      </c>
      <c r="B376" s="17" t="s">
        <v>929</v>
      </c>
      <c r="C376" s="21">
        <v>0</v>
      </c>
      <c r="D376" s="19">
        <v>0</v>
      </c>
      <c r="E376" s="5">
        <v>1838.75</v>
      </c>
      <c r="F376" s="16">
        <f>C376*E376+E376/1*D376</f>
        <v>0</v>
      </c>
    </row>
    <row r="377" spans="1:6" ht="33.75" x14ac:dyDescent="0.25">
      <c r="A377" s="6" t="s">
        <v>371</v>
      </c>
      <c r="B377" s="17" t="s">
        <v>930</v>
      </c>
      <c r="C377" s="21">
        <v>0</v>
      </c>
      <c r="D377" s="19">
        <v>0</v>
      </c>
      <c r="E377" s="5">
        <v>1500</v>
      </c>
      <c r="F377" s="16">
        <f>C377*E377+E377/1*D377</f>
        <v>0</v>
      </c>
    </row>
    <row r="378" spans="1:6" ht="33.75" x14ac:dyDescent="0.25">
      <c r="A378" s="6" t="s">
        <v>372</v>
      </c>
      <c r="B378" s="17" t="s">
        <v>931</v>
      </c>
      <c r="C378" s="21">
        <v>9</v>
      </c>
      <c r="D378" s="19">
        <v>17</v>
      </c>
      <c r="E378" s="5">
        <v>13.99</v>
      </c>
      <c r="F378" s="16">
        <f>C378*E378+E378/28*D378</f>
        <v>134.40392857142857</v>
      </c>
    </row>
    <row r="379" spans="1:6" ht="45" x14ac:dyDescent="0.25">
      <c r="A379" s="6" t="s">
        <v>373</v>
      </c>
      <c r="B379" s="17" t="s">
        <v>932</v>
      </c>
      <c r="C379" s="21">
        <v>0</v>
      </c>
      <c r="D379" s="19">
        <v>7</v>
      </c>
      <c r="E379" s="5">
        <v>36.96</v>
      </c>
      <c r="F379" s="16">
        <f>C379*E379+E379/14*D379</f>
        <v>18.48</v>
      </c>
    </row>
    <row r="380" spans="1:6" ht="33.75" x14ac:dyDescent="0.25">
      <c r="A380" s="6" t="s">
        <v>1188</v>
      </c>
      <c r="B380" s="41" t="s">
        <v>1209</v>
      </c>
      <c r="C380" s="21">
        <v>1</v>
      </c>
      <c r="D380" s="19">
        <v>0</v>
      </c>
      <c r="E380" s="5">
        <v>8.8800000000000008</v>
      </c>
      <c r="F380" s="16">
        <f>C380*E380+E380/28*D380</f>
        <v>8.8800000000000008</v>
      </c>
    </row>
    <row r="381" spans="1:6" ht="56.25" x14ac:dyDescent="0.25">
      <c r="A381" s="1" t="s">
        <v>374</v>
      </c>
      <c r="B381" s="22" t="s">
        <v>933</v>
      </c>
      <c r="C381" s="21">
        <v>0</v>
      </c>
      <c r="D381" s="19">
        <v>5</v>
      </c>
      <c r="E381" s="5">
        <v>26</v>
      </c>
      <c r="F381" s="16">
        <f>C381*E381+E381/14*D381</f>
        <v>9.2857142857142865</v>
      </c>
    </row>
    <row r="382" spans="1:6" ht="33.75" x14ac:dyDescent="0.25">
      <c r="A382" s="6" t="s">
        <v>375</v>
      </c>
      <c r="B382" s="17" t="s">
        <v>934</v>
      </c>
      <c r="C382" s="21">
        <v>47</v>
      </c>
      <c r="D382" s="19">
        <v>0</v>
      </c>
      <c r="E382" s="5">
        <v>136.75</v>
      </c>
      <c r="F382" s="16">
        <f>C382*E382+E382/1*D382</f>
        <v>6427.25</v>
      </c>
    </row>
    <row r="383" spans="1:6" ht="22.5" x14ac:dyDescent="0.25">
      <c r="A383" s="6" t="s">
        <v>376</v>
      </c>
      <c r="B383" s="17" t="s">
        <v>935</v>
      </c>
      <c r="C383" s="21">
        <v>0</v>
      </c>
      <c r="D383" s="19">
        <v>0</v>
      </c>
      <c r="E383" s="5">
        <v>59.01</v>
      </c>
      <c r="F383" s="16">
        <f>C383*E383+E383/20*D383</f>
        <v>0</v>
      </c>
    </row>
    <row r="384" spans="1:6" ht="45" x14ac:dyDescent="0.25">
      <c r="A384" s="6" t="s">
        <v>377</v>
      </c>
      <c r="B384" s="17" t="s">
        <v>936</v>
      </c>
      <c r="C384" s="21">
        <v>0</v>
      </c>
      <c r="D384" s="19">
        <v>0</v>
      </c>
      <c r="E384" s="5">
        <v>0.01</v>
      </c>
      <c r="F384" s="16">
        <f>C384*E384+E384/60*D384</f>
        <v>0</v>
      </c>
    </row>
    <row r="385" spans="1:6" ht="22.5" x14ac:dyDescent="0.25">
      <c r="A385" s="6" t="s">
        <v>378</v>
      </c>
      <c r="B385" s="17" t="s">
        <v>937</v>
      </c>
      <c r="C385" s="21">
        <v>0</v>
      </c>
      <c r="D385" s="19">
        <v>0</v>
      </c>
      <c r="E385" s="5">
        <v>23.1</v>
      </c>
      <c r="F385" s="16">
        <f>C385*E385+E385/20*D385</f>
        <v>0</v>
      </c>
    </row>
    <row r="386" spans="1:6" ht="22.5" x14ac:dyDescent="0.25">
      <c r="A386" s="6" t="s">
        <v>379</v>
      </c>
      <c r="B386" s="17" t="s">
        <v>938</v>
      </c>
      <c r="C386" s="21">
        <v>0</v>
      </c>
      <c r="D386" s="19">
        <v>0</v>
      </c>
      <c r="E386" s="5">
        <v>71.5</v>
      </c>
      <c r="F386" s="16">
        <f>C386*E386+E386/10*D386</f>
        <v>0</v>
      </c>
    </row>
    <row r="387" spans="1:6" ht="45.75" x14ac:dyDescent="0.25">
      <c r="A387" s="1" t="s">
        <v>380</v>
      </c>
      <c r="B387" s="8" t="s">
        <v>1171</v>
      </c>
      <c r="C387" s="21">
        <v>0</v>
      </c>
      <c r="D387" s="19">
        <v>0</v>
      </c>
      <c r="E387" s="5">
        <v>2300</v>
      </c>
      <c r="F387" s="16">
        <f>C387*E387+E387/4*D387</f>
        <v>0</v>
      </c>
    </row>
    <row r="388" spans="1:6" ht="45.75" x14ac:dyDescent="0.25">
      <c r="A388" s="6" t="s">
        <v>381</v>
      </c>
      <c r="B388" s="7" t="s">
        <v>1172</v>
      </c>
      <c r="C388" s="21">
        <v>4</v>
      </c>
      <c r="D388" s="19">
        <v>0</v>
      </c>
      <c r="E388" s="5">
        <v>5014.84</v>
      </c>
      <c r="F388" s="16">
        <f t="shared" ref="F388:F389" si="7">C388*E388+E388/1*D388</f>
        <v>20059.36</v>
      </c>
    </row>
    <row r="389" spans="1:6" ht="34.5" x14ac:dyDescent="0.25">
      <c r="A389" s="1" t="s">
        <v>382</v>
      </c>
      <c r="B389" s="8" t="s">
        <v>1173</v>
      </c>
      <c r="C389" s="21">
        <v>4</v>
      </c>
      <c r="D389" s="19">
        <v>0</v>
      </c>
      <c r="E389" s="5">
        <v>1342.5</v>
      </c>
      <c r="F389" s="16">
        <f t="shared" si="7"/>
        <v>5370</v>
      </c>
    </row>
    <row r="390" spans="1:6" ht="33.75" x14ac:dyDescent="0.25">
      <c r="A390" s="6" t="s">
        <v>383</v>
      </c>
      <c r="B390" s="17" t="s">
        <v>939</v>
      </c>
      <c r="C390" s="21">
        <v>0</v>
      </c>
      <c r="D390" s="19">
        <v>0</v>
      </c>
      <c r="E390" s="5">
        <v>1342.5</v>
      </c>
      <c r="F390" s="16">
        <f>C390*E390+E390/1*D390</f>
        <v>0</v>
      </c>
    </row>
    <row r="391" spans="1:6" ht="33.75" x14ac:dyDescent="0.25">
      <c r="A391" s="6" t="s">
        <v>384</v>
      </c>
      <c r="B391" s="17" t="s">
        <v>940</v>
      </c>
      <c r="C391" s="21">
        <v>11</v>
      </c>
      <c r="D391" s="19">
        <v>0</v>
      </c>
      <c r="E391" s="5">
        <v>396.91</v>
      </c>
      <c r="F391" s="16">
        <f>C391*E391+E391/1*D391</f>
        <v>4366.01</v>
      </c>
    </row>
    <row r="392" spans="1:6" ht="33.75" x14ac:dyDescent="0.25">
      <c r="A392" s="6" t="s">
        <v>385</v>
      </c>
      <c r="B392" s="17" t="s">
        <v>941</v>
      </c>
      <c r="C392" s="21">
        <v>15</v>
      </c>
      <c r="D392" s="19">
        <v>0</v>
      </c>
      <c r="E392" s="5">
        <v>129.43</v>
      </c>
      <c r="F392" s="16">
        <f>C392*E392+E392/1*D392</f>
        <v>1941.45</v>
      </c>
    </row>
    <row r="393" spans="1:6" ht="57" x14ac:dyDescent="0.25">
      <c r="A393" s="1" t="s">
        <v>386</v>
      </c>
      <c r="B393" s="8" t="s">
        <v>1202</v>
      </c>
      <c r="C393" s="21">
        <v>50</v>
      </c>
      <c r="D393" s="19">
        <v>0</v>
      </c>
      <c r="E393" s="5">
        <v>39.270000000000003</v>
      </c>
      <c r="F393" s="16">
        <f>C393*E393+E393/1*D393</f>
        <v>1963.5000000000002</v>
      </c>
    </row>
    <row r="394" spans="1:6" ht="45" x14ac:dyDescent="0.25">
      <c r="A394" s="6" t="s">
        <v>387</v>
      </c>
      <c r="B394" s="17" t="s">
        <v>942</v>
      </c>
      <c r="C394" s="21">
        <v>0</v>
      </c>
      <c r="D394" s="19">
        <v>0</v>
      </c>
      <c r="E394" s="5">
        <v>0.01</v>
      </c>
      <c r="F394" s="16">
        <f>C394*E394+E394/5*D394</f>
        <v>0</v>
      </c>
    </row>
    <row r="395" spans="1:6" ht="33.75" x14ac:dyDescent="0.25">
      <c r="A395" s="6" t="s">
        <v>388</v>
      </c>
      <c r="B395" s="17" t="s">
        <v>943</v>
      </c>
      <c r="C395" s="21">
        <v>0</v>
      </c>
      <c r="D395" s="19">
        <v>0</v>
      </c>
      <c r="E395" s="5">
        <v>0.01</v>
      </c>
      <c r="F395" s="16">
        <f>C395*E395+E395/50*D395</f>
        <v>0</v>
      </c>
    </row>
    <row r="396" spans="1:6" ht="33.75" x14ac:dyDescent="0.25">
      <c r="A396" s="6" t="s">
        <v>389</v>
      </c>
      <c r="B396" s="17" t="s">
        <v>944</v>
      </c>
      <c r="C396" s="21">
        <v>0</v>
      </c>
      <c r="D396" s="19">
        <v>0</v>
      </c>
      <c r="E396" s="5">
        <v>237</v>
      </c>
      <c r="F396" s="16">
        <f>C396*E396+E396/50*D396</f>
        <v>0</v>
      </c>
    </row>
    <row r="397" spans="1:6" ht="33.75" x14ac:dyDescent="0.25">
      <c r="A397" s="6" t="s">
        <v>390</v>
      </c>
      <c r="B397" s="17" t="s">
        <v>945</v>
      </c>
      <c r="C397" s="21">
        <v>12</v>
      </c>
      <c r="D397" s="19">
        <v>0</v>
      </c>
      <c r="E397" s="5">
        <v>1789.22</v>
      </c>
      <c r="F397" s="16">
        <f>C397*E397+E397/1*D397</f>
        <v>21470.639999999999</v>
      </c>
    </row>
    <row r="398" spans="1:6" ht="33.75" x14ac:dyDescent="0.25">
      <c r="A398" s="6" t="s">
        <v>391</v>
      </c>
      <c r="B398" s="17" t="s">
        <v>946</v>
      </c>
      <c r="C398" s="21">
        <v>9</v>
      </c>
      <c r="D398" s="19">
        <v>0</v>
      </c>
      <c r="E398" s="5">
        <v>600</v>
      </c>
      <c r="F398" s="16">
        <f>C398*E398+E398/6*D398</f>
        <v>5400</v>
      </c>
    </row>
    <row r="399" spans="1:6" ht="45" x14ac:dyDescent="0.25">
      <c r="A399" s="6" t="s">
        <v>392</v>
      </c>
      <c r="B399" s="23" t="s">
        <v>947</v>
      </c>
      <c r="C399" s="21">
        <v>0</v>
      </c>
      <c r="D399" s="19">
        <v>0</v>
      </c>
      <c r="E399" s="5">
        <v>0.01</v>
      </c>
      <c r="F399" s="16">
        <f>C399*E399+E399/1*D399</f>
        <v>0</v>
      </c>
    </row>
    <row r="400" spans="1:6" ht="56.25" x14ac:dyDescent="0.25">
      <c r="A400" s="6" t="s">
        <v>393</v>
      </c>
      <c r="B400" s="17" t="s">
        <v>948</v>
      </c>
      <c r="C400" s="21">
        <v>0</v>
      </c>
      <c r="D400" s="19">
        <v>0</v>
      </c>
      <c r="E400" s="5">
        <v>0.01</v>
      </c>
      <c r="F400" s="16">
        <f>C400*E400+E400/3*D400</f>
        <v>0</v>
      </c>
    </row>
    <row r="401" spans="1:6" ht="33.75" x14ac:dyDescent="0.25">
      <c r="A401" s="1" t="s">
        <v>394</v>
      </c>
      <c r="B401" s="22" t="s">
        <v>949</v>
      </c>
      <c r="C401" s="21">
        <v>1</v>
      </c>
      <c r="D401" s="19">
        <v>0</v>
      </c>
      <c r="E401" s="5">
        <v>1649.9</v>
      </c>
      <c r="F401" s="16">
        <f>C401*E401+E401/2*D401</f>
        <v>1649.9</v>
      </c>
    </row>
    <row r="402" spans="1:6" ht="45" x14ac:dyDescent="0.25">
      <c r="A402" s="6" t="s">
        <v>395</v>
      </c>
      <c r="B402" s="17" t="s">
        <v>950</v>
      </c>
      <c r="C402" s="21">
        <v>0</v>
      </c>
      <c r="D402" s="20">
        <v>0</v>
      </c>
      <c r="E402" s="5">
        <v>8</v>
      </c>
      <c r="F402" s="16">
        <f>C402*E402+E402/10*D402</f>
        <v>0</v>
      </c>
    </row>
    <row r="403" spans="1:6" ht="67.5" x14ac:dyDescent="0.25">
      <c r="A403" s="6" t="s">
        <v>396</v>
      </c>
      <c r="B403" s="17" t="s">
        <v>951</v>
      </c>
      <c r="C403" s="21">
        <v>0</v>
      </c>
      <c r="D403" s="19">
        <v>0</v>
      </c>
      <c r="E403" s="5">
        <v>11040</v>
      </c>
      <c r="F403" s="16">
        <f>C403*E403+E403/2*D403</f>
        <v>0</v>
      </c>
    </row>
    <row r="404" spans="1:6" ht="45" x14ac:dyDescent="0.25">
      <c r="A404" s="6" t="s">
        <v>397</v>
      </c>
      <c r="B404" s="17" t="s">
        <v>952</v>
      </c>
      <c r="C404" s="21">
        <v>0</v>
      </c>
      <c r="D404" s="19">
        <v>0</v>
      </c>
      <c r="E404" s="5">
        <v>10349</v>
      </c>
      <c r="F404" s="16">
        <f>C404*E404+E404/1*D404</f>
        <v>0</v>
      </c>
    </row>
    <row r="405" spans="1:6" ht="33.75" x14ac:dyDescent="0.25">
      <c r="A405" s="6" t="s">
        <v>398</v>
      </c>
      <c r="B405" s="17" t="s">
        <v>953</v>
      </c>
      <c r="C405" s="21">
        <v>0</v>
      </c>
      <c r="D405" s="19">
        <v>1</v>
      </c>
      <c r="E405" s="5">
        <v>5.15</v>
      </c>
      <c r="F405" s="16">
        <f>C405*E405+E405/30*D405</f>
        <v>0.17166666666666669</v>
      </c>
    </row>
    <row r="406" spans="1:6" ht="33.75" x14ac:dyDescent="0.25">
      <c r="A406" s="6" t="s">
        <v>399</v>
      </c>
      <c r="B406" s="17" t="s">
        <v>954</v>
      </c>
      <c r="C406" s="21">
        <v>0</v>
      </c>
      <c r="D406" s="19">
        <v>0</v>
      </c>
      <c r="E406" s="5">
        <v>1350</v>
      </c>
      <c r="F406" s="16">
        <f>C406*E406+E406/5*D406</f>
        <v>0</v>
      </c>
    </row>
    <row r="407" spans="1:6" ht="22.5" x14ac:dyDescent="0.25">
      <c r="A407" s="6" t="s">
        <v>400</v>
      </c>
      <c r="B407" s="17" t="s">
        <v>955</v>
      </c>
      <c r="C407" s="21">
        <v>1</v>
      </c>
      <c r="D407" s="19">
        <v>10</v>
      </c>
      <c r="E407" s="5">
        <v>35.35</v>
      </c>
      <c r="F407" s="16">
        <f>C407*E407+E407/40*D407</f>
        <v>44.1875</v>
      </c>
    </row>
    <row r="408" spans="1:6" ht="33.75" x14ac:dyDescent="0.25">
      <c r="A408" s="6" t="s">
        <v>401</v>
      </c>
      <c r="B408" s="17" t="s">
        <v>956</v>
      </c>
      <c r="C408" s="21">
        <v>14</v>
      </c>
      <c r="D408" s="19">
        <v>0</v>
      </c>
      <c r="E408" s="5">
        <v>113.95</v>
      </c>
      <c r="F408" s="16">
        <f>C408*E408+E408/1*D408</f>
        <v>1595.3</v>
      </c>
    </row>
    <row r="409" spans="1:6" ht="45" x14ac:dyDescent="0.25">
      <c r="A409" s="6" t="s">
        <v>402</v>
      </c>
      <c r="B409" s="17" t="s">
        <v>957</v>
      </c>
      <c r="C409" s="21">
        <v>0</v>
      </c>
      <c r="D409" s="19">
        <v>0</v>
      </c>
      <c r="E409" s="5">
        <v>2.62</v>
      </c>
      <c r="F409" s="16">
        <f>C409*E409+E409/7*D409</f>
        <v>0</v>
      </c>
    </row>
    <row r="410" spans="1:6" ht="56.25" x14ac:dyDescent="0.25">
      <c r="A410" s="6" t="s">
        <v>403</v>
      </c>
      <c r="B410" s="17" t="s">
        <v>958</v>
      </c>
      <c r="C410" s="21">
        <v>7</v>
      </c>
      <c r="D410" s="19">
        <v>3</v>
      </c>
      <c r="E410" s="5">
        <v>5.24</v>
      </c>
      <c r="F410" s="16">
        <f>C410*E410+E410/14*D410</f>
        <v>37.802857142857142</v>
      </c>
    </row>
    <row r="411" spans="1:6" ht="45" x14ac:dyDescent="0.25">
      <c r="A411" s="6" t="s">
        <v>404</v>
      </c>
      <c r="B411" s="17" t="s">
        <v>959</v>
      </c>
      <c r="C411" s="21">
        <v>0</v>
      </c>
      <c r="D411" s="19">
        <v>0</v>
      </c>
      <c r="E411" s="5">
        <v>0.01</v>
      </c>
      <c r="F411" s="16">
        <f>C411*E411+E411/28*D411</f>
        <v>0</v>
      </c>
    </row>
    <row r="412" spans="1:6" ht="56.25" x14ac:dyDescent="0.25">
      <c r="A412" s="6" t="s">
        <v>405</v>
      </c>
      <c r="B412" s="17" t="s">
        <v>960</v>
      </c>
      <c r="C412" s="21">
        <v>1571</v>
      </c>
      <c r="D412" s="20">
        <v>0</v>
      </c>
      <c r="E412" s="5">
        <v>26</v>
      </c>
      <c r="F412" s="16">
        <f>C412*E412+E412/1*D412</f>
        <v>40846</v>
      </c>
    </row>
    <row r="413" spans="1:6" ht="45" x14ac:dyDescent="0.25">
      <c r="A413" s="6" t="s">
        <v>406</v>
      </c>
      <c r="B413" s="17" t="s">
        <v>961</v>
      </c>
      <c r="C413" s="21">
        <v>0</v>
      </c>
      <c r="D413" s="19">
        <v>0</v>
      </c>
      <c r="E413" s="5">
        <v>0.01</v>
      </c>
      <c r="F413" s="16">
        <f>C413*E413+E413/14*D413</f>
        <v>0</v>
      </c>
    </row>
    <row r="414" spans="1:6" ht="67.5" x14ac:dyDescent="0.25">
      <c r="A414" s="6" t="s">
        <v>407</v>
      </c>
      <c r="B414" s="17" t="s">
        <v>962</v>
      </c>
      <c r="C414" s="21">
        <v>94</v>
      </c>
      <c r="D414" s="19">
        <v>0</v>
      </c>
      <c r="E414" s="5">
        <v>339</v>
      </c>
      <c r="F414" s="16">
        <f>C414*E414+E414/1*D414</f>
        <v>31866</v>
      </c>
    </row>
    <row r="415" spans="1:6" ht="56.25" x14ac:dyDescent="0.25">
      <c r="A415" s="6" t="s">
        <v>408</v>
      </c>
      <c r="B415" s="17" t="s">
        <v>963</v>
      </c>
      <c r="C415" s="21">
        <v>0</v>
      </c>
      <c r="D415" s="19">
        <v>0</v>
      </c>
      <c r="E415" s="5">
        <v>0.01</v>
      </c>
      <c r="F415" s="16">
        <f>C415*E415+E415/1*D415</f>
        <v>0</v>
      </c>
    </row>
    <row r="416" spans="1:6" ht="33.75" x14ac:dyDescent="0.25">
      <c r="A416" s="6" t="s">
        <v>409</v>
      </c>
      <c r="B416" s="17" t="s">
        <v>964</v>
      </c>
      <c r="C416" s="21">
        <v>0</v>
      </c>
      <c r="D416" s="19">
        <v>0</v>
      </c>
      <c r="E416" s="5">
        <v>54.18</v>
      </c>
      <c r="F416" s="16">
        <f>C416*E416+E416/6*D416</f>
        <v>0</v>
      </c>
    </row>
    <row r="417" spans="1:6" ht="33.75" x14ac:dyDescent="0.25">
      <c r="A417" s="6" t="s">
        <v>410</v>
      </c>
      <c r="B417" s="17" t="s">
        <v>965</v>
      </c>
      <c r="C417" s="21">
        <v>0</v>
      </c>
      <c r="D417" s="19">
        <v>0</v>
      </c>
      <c r="E417" s="5">
        <v>211</v>
      </c>
      <c r="F417" s="16">
        <f>C417*E417+E417/12*D417</f>
        <v>0</v>
      </c>
    </row>
    <row r="418" spans="1:6" ht="56.25" x14ac:dyDescent="0.25">
      <c r="A418" s="6" t="s">
        <v>411</v>
      </c>
      <c r="B418" s="17" t="s">
        <v>966</v>
      </c>
      <c r="C418" s="21">
        <v>8</v>
      </c>
      <c r="D418" s="19">
        <v>0</v>
      </c>
      <c r="E418" s="5">
        <v>7632.7</v>
      </c>
      <c r="F418" s="16">
        <f>C418*E418+E418/1*D418</f>
        <v>61061.599999999999</v>
      </c>
    </row>
    <row r="419" spans="1:6" ht="56.25" x14ac:dyDescent="0.25">
      <c r="A419" s="1" t="s">
        <v>1189</v>
      </c>
      <c r="B419" s="1" t="s">
        <v>1203</v>
      </c>
      <c r="C419" s="21">
        <v>4</v>
      </c>
      <c r="D419" s="19">
        <v>0</v>
      </c>
      <c r="E419" s="5">
        <v>149.59</v>
      </c>
      <c r="F419" s="16">
        <f>C419*E419+E419/1*D419</f>
        <v>598.36</v>
      </c>
    </row>
    <row r="420" spans="1:6" ht="56.25" x14ac:dyDescent="0.25">
      <c r="A420" s="6" t="s">
        <v>412</v>
      </c>
      <c r="B420" s="17" t="s">
        <v>967</v>
      </c>
      <c r="C420" s="21">
        <v>0</v>
      </c>
      <c r="D420" s="19">
        <v>0</v>
      </c>
      <c r="E420" s="5">
        <v>7628</v>
      </c>
      <c r="F420" s="16">
        <f>C420*E420+E420/1*D420</f>
        <v>0</v>
      </c>
    </row>
    <row r="421" spans="1:6" ht="45" x14ac:dyDescent="0.25">
      <c r="A421" s="6" t="s">
        <v>413</v>
      </c>
      <c r="B421" s="17" t="s">
        <v>968</v>
      </c>
      <c r="C421" s="21">
        <v>0</v>
      </c>
      <c r="D421" s="19">
        <v>0</v>
      </c>
      <c r="E421" s="5">
        <v>7066.67</v>
      </c>
      <c r="F421" s="16">
        <f>C421*E421+E421/1*D421</f>
        <v>0</v>
      </c>
    </row>
    <row r="422" spans="1:6" ht="45" x14ac:dyDescent="0.25">
      <c r="A422" s="1" t="s">
        <v>414</v>
      </c>
      <c r="B422" s="22" t="s">
        <v>969</v>
      </c>
      <c r="C422" s="21">
        <v>0</v>
      </c>
      <c r="D422" s="19">
        <v>0</v>
      </c>
      <c r="E422" s="5">
        <v>0.01</v>
      </c>
      <c r="F422" s="16">
        <f>C422*E422+E422/6*D422</f>
        <v>0</v>
      </c>
    </row>
    <row r="423" spans="1:6" ht="45" x14ac:dyDescent="0.25">
      <c r="A423" s="6" t="s">
        <v>415</v>
      </c>
      <c r="B423" s="17" t="s">
        <v>970</v>
      </c>
      <c r="C423" s="21">
        <v>0</v>
      </c>
      <c r="D423" s="20">
        <v>0</v>
      </c>
      <c r="E423" s="5">
        <v>18.100000000000001</v>
      </c>
      <c r="F423" s="16">
        <f>C423*E423+E423/1*D423</f>
        <v>0</v>
      </c>
    </row>
    <row r="424" spans="1:6" ht="56.25" x14ac:dyDescent="0.25">
      <c r="A424" s="6" t="s">
        <v>416</v>
      </c>
      <c r="B424" s="17" t="s">
        <v>971</v>
      </c>
      <c r="C424" s="21">
        <v>581</v>
      </c>
      <c r="D424" s="20">
        <v>0</v>
      </c>
      <c r="E424" s="5">
        <v>3.55</v>
      </c>
      <c r="F424" s="16">
        <f>C424*E424+E424/1*D424</f>
        <v>2062.5499999999997</v>
      </c>
    </row>
    <row r="425" spans="1:6" ht="33.75" x14ac:dyDescent="0.25">
      <c r="A425" s="6" t="s">
        <v>417</v>
      </c>
      <c r="B425" s="17" t="s">
        <v>972</v>
      </c>
      <c r="C425" s="21">
        <v>4</v>
      </c>
      <c r="D425" s="19">
        <v>3</v>
      </c>
      <c r="E425" s="5">
        <v>9.41</v>
      </c>
      <c r="F425" s="16">
        <f>C425*E425+E425/10*D425</f>
        <v>40.463000000000001</v>
      </c>
    </row>
    <row r="426" spans="1:6" ht="45" x14ac:dyDescent="0.25">
      <c r="A426" s="1" t="s">
        <v>418</v>
      </c>
      <c r="B426" s="26" t="s">
        <v>1160</v>
      </c>
      <c r="C426" s="21">
        <v>0</v>
      </c>
      <c r="D426" s="19">
        <v>0</v>
      </c>
      <c r="E426" s="5">
        <v>139.4</v>
      </c>
      <c r="F426" s="16">
        <f>C426*E426+E426/1*D426</f>
        <v>0</v>
      </c>
    </row>
    <row r="427" spans="1:6" ht="33.75" x14ac:dyDescent="0.25">
      <c r="A427" s="1" t="s">
        <v>1190</v>
      </c>
      <c r="B427" s="1" t="s">
        <v>1204</v>
      </c>
      <c r="C427" s="21">
        <v>4</v>
      </c>
      <c r="D427" s="19">
        <v>0</v>
      </c>
      <c r="E427" s="5">
        <v>68</v>
      </c>
      <c r="F427" s="16">
        <f>C427*E427+E427/1*D427</f>
        <v>272</v>
      </c>
    </row>
    <row r="428" spans="1:6" ht="45" x14ac:dyDescent="0.25">
      <c r="A428" s="6" t="s">
        <v>419</v>
      </c>
      <c r="B428" s="17" t="s">
        <v>973</v>
      </c>
      <c r="C428" s="21">
        <v>29</v>
      </c>
      <c r="D428" s="19">
        <v>3</v>
      </c>
      <c r="E428" s="5">
        <v>22.85</v>
      </c>
      <c r="F428" s="16">
        <f>C428*E428+E428/10*D428</f>
        <v>669.50500000000011</v>
      </c>
    </row>
    <row r="429" spans="1:6" ht="45" x14ac:dyDescent="0.25">
      <c r="A429" s="6" t="s">
        <v>420</v>
      </c>
      <c r="B429" s="17" t="s">
        <v>974</v>
      </c>
      <c r="C429" s="21">
        <v>131</v>
      </c>
      <c r="D429" s="20">
        <v>0</v>
      </c>
      <c r="E429" s="5">
        <v>63</v>
      </c>
      <c r="F429" s="16">
        <f>C429*E429+E429/1*D429</f>
        <v>8253</v>
      </c>
    </row>
    <row r="430" spans="1:6" ht="56.25" x14ac:dyDescent="0.25">
      <c r="A430" s="1" t="s">
        <v>421</v>
      </c>
      <c r="B430" s="22" t="s">
        <v>975</v>
      </c>
      <c r="C430" s="21">
        <v>81</v>
      </c>
      <c r="D430" s="20">
        <v>0</v>
      </c>
      <c r="E430" s="5">
        <v>31.5</v>
      </c>
      <c r="F430" s="16">
        <f>C430*E430+E430/1*D430</f>
        <v>2551.5</v>
      </c>
    </row>
    <row r="431" spans="1:6" ht="67.5" x14ac:dyDescent="0.25">
      <c r="A431" s="6" t="s">
        <v>422</v>
      </c>
      <c r="B431" s="17" t="s">
        <v>976</v>
      </c>
      <c r="C431" s="21">
        <v>0</v>
      </c>
      <c r="D431" s="19">
        <v>0</v>
      </c>
      <c r="E431" s="5">
        <v>0.01</v>
      </c>
      <c r="F431" s="16">
        <f>C431*E431+E431/120*D431</f>
        <v>0</v>
      </c>
    </row>
    <row r="432" spans="1:6" ht="78.75" x14ac:dyDescent="0.25">
      <c r="A432" s="6" t="s">
        <v>423</v>
      </c>
      <c r="B432" s="17" t="s">
        <v>977</v>
      </c>
      <c r="C432" s="21">
        <v>3</v>
      </c>
      <c r="D432" s="20">
        <v>32</v>
      </c>
      <c r="E432" s="5">
        <v>3155.8</v>
      </c>
      <c r="F432" s="16">
        <f>C432*E432+E432/120*D432</f>
        <v>10308.946666666669</v>
      </c>
    </row>
    <row r="433" spans="1:6" ht="33.75" x14ac:dyDescent="0.25">
      <c r="A433" s="6" t="s">
        <v>424</v>
      </c>
      <c r="B433" s="17" t="s">
        <v>978</v>
      </c>
      <c r="C433" s="21">
        <v>0</v>
      </c>
      <c r="D433" s="19">
        <v>34</v>
      </c>
      <c r="E433" s="5">
        <v>212</v>
      </c>
      <c r="F433" s="16">
        <f>C433*E433+E433/50*D433</f>
        <v>144.16</v>
      </c>
    </row>
    <row r="434" spans="1:6" ht="45" x14ac:dyDescent="0.25">
      <c r="A434" s="6" t="s">
        <v>425</v>
      </c>
      <c r="B434" s="17" t="s">
        <v>979</v>
      </c>
      <c r="C434" s="21">
        <v>4</v>
      </c>
      <c r="D434" s="19">
        <v>0</v>
      </c>
      <c r="E434" s="5">
        <v>28274.6</v>
      </c>
      <c r="F434" s="16">
        <f>C434*E434+E434/2*D434</f>
        <v>113098.4</v>
      </c>
    </row>
    <row r="435" spans="1:6" ht="45" x14ac:dyDescent="0.25">
      <c r="A435" s="6" t="s">
        <v>426</v>
      </c>
      <c r="B435" s="17" t="s">
        <v>980</v>
      </c>
      <c r="C435" s="21">
        <v>10</v>
      </c>
      <c r="D435" s="19">
        <v>14</v>
      </c>
      <c r="E435" s="5">
        <v>16.88</v>
      </c>
      <c r="F435" s="16">
        <f>C435*E435+E435/20*D435</f>
        <v>180.61599999999999</v>
      </c>
    </row>
    <row r="436" spans="1:6" ht="56.25" x14ac:dyDescent="0.25">
      <c r="A436" s="6" t="s">
        <v>427</v>
      </c>
      <c r="B436" s="17" t="s">
        <v>981</v>
      </c>
      <c r="C436" s="21">
        <v>0</v>
      </c>
      <c r="D436" s="19">
        <v>0</v>
      </c>
      <c r="E436" s="5">
        <v>495.5</v>
      </c>
      <c r="F436" s="16">
        <f>C436*E436+E436/1*D436</f>
        <v>0</v>
      </c>
    </row>
    <row r="437" spans="1:6" ht="45" x14ac:dyDescent="0.25">
      <c r="A437" s="6" t="s">
        <v>428</v>
      </c>
      <c r="B437" s="17" t="s">
        <v>982</v>
      </c>
      <c r="C437" s="21">
        <v>0</v>
      </c>
      <c r="D437" s="19">
        <v>0</v>
      </c>
      <c r="E437" s="5">
        <v>249</v>
      </c>
      <c r="F437" s="16">
        <f>C437*E437+E437/14*D437</f>
        <v>0</v>
      </c>
    </row>
    <row r="438" spans="1:6" ht="25.5" x14ac:dyDescent="0.25">
      <c r="A438" s="6" t="s">
        <v>429</v>
      </c>
      <c r="B438" s="27" t="s">
        <v>983</v>
      </c>
      <c r="C438" s="21">
        <v>0</v>
      </c>
      <c r="D438" s="19">
        <v>0</v>
      </c>
      <c r="E438" s="5">
        <v>0.01</v>
      </c>
      <c r="F438" s="16">
        <f>C438*E438+E438/14*D438</f>
        <v>0</v>
      </c>
    </row>
    <row r="439" spans="1:6" ht="67.5" x14ac:dyDescent="0.25">
      <c r="A439" s="6" t="s">
        <v>430</v>
      </c>
      <c r="B439" s="17" t="s">
        <v>984</v>
      </c>
      <c r="C439" s="21">
        <v>51</v>
      </c>
      <c r="D439" s="20">
        <v>3</v>
      </c>
      <c r="E439" s="5">
        <v>149.97999999999999</v>
      </c>
      <c r="F439" s="16">
        <f>C439*E439+E439/6*D439</f>
        <v>7723.9699999999993</v>
      </c>
    </row>
    <row r="440" spans="1:6" ht="45" x14ac:dyDescent="0.25">
      <c r="A440" s="6" t="s">
        <v>431</v>
      </c>
      <c r="B440" s="17" t="s">
        <v>985</v>
      </c>
      <c r="C440" s="21">
        <v>1</v>
      </c>
      <c r="D440" s="19">
        <v>0</v>
      </c>
      <c r="E440" s="5">
        <v>76.66</v>
      </c>
      <c r="F440" s="16">
        <f>C440*E440+E440/1*D440</f>
        <v>76.66</v>
      </c>
    </row>
    <row r="441" spans="1:6" ht="45" x14ac:dyDescent="0.25">
      <c r="A441" s="6" t="s">
        <v>432</v>
      </c>
      <c r="B441" s="17" t="s">
        <v>986</v>
      </c>
      <c r="C441" s="21">
        <v>0</v>
      </c>
      <c r="D441" s="19">
        <v>0</v>
      </c>
      <c r="E441" s="5">
        <v>47</v>
      </c>
      <c r="F441" s="16">
        <f>C441*E441+E441/30*D441</f>
        <v>0</v>
      </c>
    </row>
    <row r="442" spans="1:6" ht="23.25" x14ac:dyDescent="0.25">
      <c r="A442" s="1" t="s">
        <v>433</v>
      </c>
      <c r="B442" s="8" t="s">
        <v>1161</v>
      </c>
      <c r="C442" s="21">
        <v>2</v>
      </c>
      <c r="D442" s="19">
        <v>25</v>
      </c>
      <c r="E442" s="42">
        <v>0.01</v>
      </c>
      <c r="F442" s="16">
        <f>C442*E442+E442/60*D442</f>
        <v>2.4166666666666666E-2</v>
      </c>
    </row>
    <row r="443" spans="1:6" ht="123.75" x14ac:dyDescent="0.25">
      <c r="A443" s="6" t="s">
        <v>434</v>
      </c>
      <c r="B443" s="17" t="s">
        <v>987</v>
      </c>
      <c r="C443" s="21">
        <v>0</v>
      </c>
      <c r="D443" s="19">
        <v>0</v>
      </c>
      <c r="E443" s="5">
        <v>731.45</v>
      </c>
      <c r="F443" s="16">
        <f>C443*E443+E443/10*D443</f>
        <v>0</v>
      </c>
    </row>
    <row r="444" spans="1:6" ht="78.75" x14ac:dyDescent="0.25">
      <c r="A444" s="1" t="s">
        <v>435</v>
      </c>
      <c r="B444" s="22" t="s">
        <v>988</v>
      </c>
      <c r="C444" s="21">
        <v>0</v>
      </c>
      <c r="D444" s="19">
        <v>0</v>
      </c>
      <c r="E444" s="5">
        <v>0.01</v>
      </c>
      <c r="F444" s="16">
        <f>C444*E444+E444/1*D444</f>
        <v>0</v>
      </c>
    </row>
    <row r="445" spans="1:6" ht="135" x14ac:dyDescent="0.25">
      <c r="A445" s="6" t="s">
        <v>436</v>
      </c>
      <c r="B445" s="17" t="s">
        <v>989</v>
      </c>
      <c r="C445" s="21">
        <v>0</v>
      </c>
      <c r="D445" s="19">
        <v>0</v>
      </c>
      <c r="E445" s="5">
        <v>0.01</v>
      </c>
      <c r="F445" s="16">
        <f>C445*E445+E445/1*D445</f>
        <v>0</v>
      </c>
    </row>
    <row r="446" spans="1:6" ht="33.75" x14ac:dyDescent="0.25">
      <c r="A446" s="6" t="s">
        <v>437</v>
      </c>
      <c r="B446" s="17" t="s">
        <v>990</v>
      </c>
      <c r="C446" s="21">
        <v>0</v>
      </c>
      <c r="D446" s="19">
        <v>60</v>
      </c>
      <c r="E446" s="5">
        <v>199.67</v>
      </c>
      <c r="F446" s="16">
        <f>C446*E446+E446/100*D446</f>
        <v>119.80199999999999</v>
      </c>
    </row>
    <row r="447" spans="1:6" ht="292.5" x14ac:dyDescent="0.25">
      <c r="A447" s="6" t="s">
        <v>438</v>
      </c>
      <c r="B447" s="17" t="s">
        <v>991</v>
      </c>
      <c r="C447" s="21">
        <v>0</v>
      </c>
      <c r="D447" s="19">
        <v>0</v>
      </c>
      <c r="E447" s="5">
        <v>468.25</v>
      </c>
      <c r="F447" s="16">
        <f>C447*E447+E447/1*D447</f>
        <v>0</v>
      </c>
    </row>
    <row r="448" spans="1:6" ht="90" x14ac:dyDescent="0.25">
      <c r="A448" s="6" t="s">
        <v>439</v>
      </c>
      <c r="B448" s="17" t="s">
        <v>992</v>
      </c>
      <c r="C448" s="21">
        <v>0</v>
      </c>
      <c r="D448" s="19">
        <v>0</v>
      </c>
      <c r="E448" s="5">
        <v>745.7</v>
      </c>
      <c r="F448" s="16">
        <f>C448*E448+E448/1*D448</f>
        <v>0</v>
      </c>
    </row>
    <row r="449" spans="1:6" ht="225" x14ac:dyDescent="0.25">
      <c r="A449" s="6" t="s">
        <v>440</v>
      </c>
      <c r="B449" s="17" t="s">
        <v>993</v>
      </c>
      <c r="C449" s="21">
        <v>767</v>
      </c>
      <c r="D449" s="20">
        <v>0</v>
      </c>
      <c r="E449" s="5">
        <v>44.7</v>
      </c>
      <c r="F449" s="16">
        <f>C449*E449+E449/1*D449</f>
        <v>34284.9</v>
      </c>
    </row>
    <row r="450" spans="1:6" ht="236.25" x14ac:dyDescent="0.25">
      <c r="A450" s="6" t="s">
        <v>441</v>
      </c>
      <c r="B450" s="17" t="s">
        <v>994</v>
      </c>
      <c r="C450" s="21">
        <v>292</v>
      </c>
      <c r="D450" s="20">
        <v>0</v>
      </c>
      <c r="E450" s="5">
        <v>46.3</v>
      </c>
      <c r="F450" s="16">
        <f>C450*E450+E450/1*D450</f>
        <v>13519.599999999999</v>
      </c>
    </row>
    <row r="451" spans="1:6" ht="202.5" x14ac:dyDescent="0.25">
      <c r="A451" s="6" t="s">
        <v>442</v>
      </c>
      <c r="B451" s="17" t="s">
        <v>995</v>
      </c>
      <c r="C451" s="21">
        <v>0</v>
      </c>
      <c r="D451" s="19">
        <v>0</v>
      </c>
      <c r="E451" s="5">
        <v>95.97</v>
      </c>
      <c r="F451" s="16">
        <f>C451*E451+E451/1*D451</f>
        <v>0</v>
      </c>
    </row>
    <row r="452" spans="1:6" ht="22.5" x14ac:dyDescent="0.25">
      <c r="A452" s="6" t="s">
        <v>443</v>
      </c>
      <c r="B452" s="17" t="s">
        <v>996</v>
      </c>
      <c r="C452" s="21">
        <v>4</v>
      </c>
      <c r="D452" s="19">
        <v>0</v>
      </c>
      <c r="E452" s="5">
        <v>153.88</v>
      </c>
      <c r="F452" s="16">
        <f>C452*E452+E452/15*D452</f>
        <v>615.52</v>
      </c>
    </row>
    <row r="453" spans="1:6" ht="45" x14ac:dyDescent="0.25">
      <c r="A453" s="6" t="s">
        <v>444</v>
      </c>
      <c r="B453" s="17" t="s">
        <v>997</v>
      </c>
      <c r="C453" s="21">
        <v>4</v>
      </c>
      <c r="D453" s="19">
        <v>0</v>
      </c>
      <c r="E453" s="5">
        <v>12997.97</v>
      </c>
      <c r="F453" s="16">
        <f>C453*E453+E453/1*D453</f>
        <v>51991.88</v>
      </c>
    </row>
    <row r="454" spans="1:6" ht="22.5" x14ac:dyDescent="0.25">
      <c r="A454" s="6" t="s">
        <v>445</v>
      </c>
      <c r="B454" s="17" t="s">
        <v>998</v>
      </c>
      <c r="C454" s="21">
        <v>0</v>
      </c>
      <c r="D454" s="20">
        <v>0</v>
      </c>
      <c r="E454" s="5">
        <v>535.62</v>
      </c>
      <c r="F454" s="16">
        <f>C454*E454+E454/90*D454</f>
        <v>0</v>
      </c>
    </row>
    <row r="455" spans="1:6" ht="56.25" x14ac:dyDescent="0.25">
      <c r="A455" s="6" t="s">
        <v>446</v>
      </c>
      <c r="B455" s="17" t="s">
        <v>999</v>
      </c>
      <c r="C455" s="21">
        <v>330</v>
      </c>
      <c r="D455" s="19">
        <v>2</v>
      </c>
      <c r="E455" s="5">
        <v>10.89</v>
      </c>
      <c r="F455" s="16">
        <f>C455*E455+E455/3*D455</f>
        <v>3600.9600000000005</v>
      </c>
    </row>
    <row r="456" spans="1:6" ht="56.25" x14ac:dyDescent="0.25">
      <c r="A456" s="6" t="s">
        <v>447</v>
      </c>
      <c r="B456" s="17" t="s">
        <v>1000</v>
      </c>
      <c r="C456" s="21">
        <v>0</v>
      </c>
      <c r="D456" s="19">
        <v>0</v>
      </c>
      <c r="E456" s="5">
        <v>885</v>
      </c>
      <c r="F456" s="16">
        <f>C456*E456+E456/1*D456</f>
        <v>0</v>
      </c>
    </row>
    <row r="457" spans="1:6" ht="33.75" x14ac:dyDescent="0.25">
      <c r="A457" s="6" t="s">
        <v>448</v>
      </c>
      <c r="B457" s="17" t="s">
        <v>1001</v>
      </c>
      <c r="C457" s="21">
        <v>10</v>
      </c>
      <c r="D457" s="19">
        <v>3</v>
      </c>
      <c r="E457" s="5">
        <v>967.7</v>
      </c>
      <c r="F457" s="16">
        <f>C457*E457+E457/5*D457</f>
        <v>10257.620000000001</v>
      </c>
    </row>
    <row r="458" spans="1:6" ht="33.75" x14ac:dyDescent="0.25">
      <c r="A458" s="6" t="s">
        <v>449</v>
      </c>
      <c r="B458" s="17" t="s">
        <v>1002</v>
      </c>
      <c r="C458" s="21">
        <v>16</v>
      </c>
      <c r="D458" s="19">
        <v>0</v>
      </c>
      <c r="E458" s="5">
        <v>2105.41</v>
      </c>
      <c r="F458" s="16">
        <f>C458*E458+E458/2*D458</f>
        <v>33686.559999999998</v>
      </c>
    </row>
    <row r="459" spans="1:6" ht="56.25" x14ac:dyDescent="0.25">
      <c r="A459" s="6" t="s">
        <v>450</v>
      </c>
      <c r="B459" s="17" t="s">
        <v>1003</v>
      </c>
      <c r="C459" s="21">
        <v>12</v>
      </c>
      <c r="D459" s="19">
        <v>0</v>
      </c>
      <c r="E459" s="5">
        <v>424</v>
      </c>
      <c r="F459" s="16">
        <f>C459*E459+E459/1*D459</f>
        <v>5088</v>
      </c>
    </row>
    <row r="460" spans="1:6" ht="22.5" x14ac:dyDescent="0.25">
      <c r="A460" s="6" t="s">
        <v>451</v>
      </c>
      <c r="B460" s="17" t="s">
        <v>1004</v>
      </c>
      <c r="C460" s="21">
        <v>0</v>
      </c>
      <c r="D460" s="19">
        <v>0</v>
      </c>
      <c r="E460" s="5">
        <v>7279.15</v>
      </c>
      <c r="F460" s="16">
        <f>C460*E460+E460/100*D460</f>
        <v>0</v>
      </c>
    </row>
    <row r="461" spans="1:6" ht="56.25" x14ac:dyDescent="0.25">
      <c r="A461" s="6" t="s">
        <v>452</v>
      </c>
      <c r="B461" s="17" t="s">
        <v>1005</v>
      </c>
      <c r="C461" s="21">
        <v>24</v>
      </c>
      <c r="D461" s="19">
        <v>0</v>
      </c>
      <c r="E461" s="5">
        <v>750</v>
      </c>
      <c r="F461" s="16">
        <f>C461*E461+E461/1*D461</f>
        <v>18000</v>
      </c>
    </row>
    <row r="462" spans="1:6" ht="45" x14ac:dyDescent="0.25">
      <c r="A462" s="6" t="s">
        <v>453</v>
      </c>
      <c r="B462" s="17" t="s">
        <v>1006</v>
      </c>
      <c r="C462" s="21">
        <v>15</v>
      </c>
      <c r="D462" s="19">
        <v>0</v>
      </c>
      <c r="E462" s="5">
        <v>335</v>
      </c>
      <c r="F462" s="16">
        <f>C462*E462+E462/1*D462</f>
        <v>5025</v>
      </c>
    </row>
    <row r="463" spans="1:6" ht="22.5" x14ac:dyDescent="0.25">
      <c r="A463" s="6" t="s">
        <v>454</v>
      </c>
      <c r="B463" s="17" t="s">
        <v>1007</v>
      </c>
      <c r="C463" s="21">
        <v>43</v>
      </c>
      <c r="D463" s="20">
        <v>0</v>
      </c>
      <c r="E463" s="5">
        <v>73.7</v>
      </c>
      <c r="F463" s="16">
        <f>C463*E463+E463/28*D463</f>
        <v>3169.1</v>
      </c>
    </row>
    <row r="464" spans="1:6" ht="45" x14ac:dyDescent="0.25">
      <c r="A464" s="6" t="s">
        <v>455</v>
      </c>
      <c r="B464" s="17" t="s">
        <v>1008</v>
      </c>
      <c r="C464" s="21">
        <v>0</v>
      </c>
      <c r="D464" s="20">
        <v>0</v>
      </c>
      <c r="E464" s="5">
        <v>168</v>
      </c>
      <c r="F464" s="16">
        <v>0</v>
      </c>
    </row>
    <row r="465" spans="1:6" ht="33.75" x14ac:dyDescent="0.25">
      <c r="A465" s="6" t="s">
        <v>456</v>
      </c>
      <c r="B465" s="17" t="s">
        <v>1009</v>
      </c>
      <c r="C465" s="21">
        <v>20</v>
      </c>
      <c r="D465" s="19">
        <v>0</v>
      </c>
      <c r="E465" s="5">
        <v>4414.5600000000004</v>
      </c>
      <c r="F465" s="16">
        <f>C465*E465+E465/1*D465</f>
        <v>88291.200000000012</v>
      </c>
    </row>
    <row r="466" spans="1:6" ht="22.5" x14ac:dyDescent="0.25">
      <c r="A466" s="6" t="s">
        <v>457</v>
      </c>
      <c r="B466" s="17" t="s">
        <v>1010</v>
      </c>
      <c r="C466" s="21">
        <v>0</v>
      </c>
      <c r="D466" s="20">
        <v>0</v>
      </c>
      <c r="E466" s="5">
        <v>60</v>
      </c>
      <c r="F466" s="16">
        <f>C466*E466+E466/28*D466</f>
        <v>0</v>
      </c>
    </row>
    <row r="467" spans="1:6" ht="67.5" x14ac:dyDescent="0.25">
      <c r="A467" s="6" t="s">
        <v>458</v>
      </c>
      <c r="B467" s="17" t="s">
        <v>1011</v>
      </c>
      <c r="C467" s="21">
        <v>13</v>
      </c>
      <c r="D467" s="19">
        <v>0</v>
      </c>
      <c r="E467" s="5">
        <v>2812.28</v>
      </c>
      <c r="F467" s="16">
        <f>C467*E467+E467/1*D467</f>
        <v>36559.64</v>
      </c>
    </row>
    <row r="468" spans="1:6" ht="22.5" x14ac:dyDescent="0.25">
      <c r="A468" s="6" t="s">
        <v>459</v>
      </c>
      <c r="B468" s="17" t="s">
        <v>1012</v>
      </c>
      <c r="C468" s="21">
        <v>2</v>
      </c>
      <c r="D468" s="19">
        <v>0</v>
      </c>
      <c r="E468" s="42">
        <v>0.01</v>
      </c>
      <c r="F468" s="16">
        <f>C468*E468+E468/60*D468</f>
        <v>0.02</v>
      </c>
    </row>
    <row r="469" spans="1:6" ht="33.75" x14ac:dyDescent="0.25">
      <c r="A469" s="6" t="s">
        <v>460</v>
      </c>
      <c r="B469" s="17" t="s">
        <v>1013</v>
      </c>
      <c r="C469" s="21">
        <v>12</v>
      </c>
      <c r="D469" s="19">
        <v>0</v>
      </c>
      <c r="E469" s="5">
        <v>6232.86</v>
      </c>
      <c r="F469" s="16">
        <f>C469*E469+E469/1*D469</f>
        <v>74794.319999999992</v>
      </c>
    </row>
    <row r="470" spans="1:6" ht="56.25" x14ac:dyDescent="0.25">
      <c r="A470" s="6" t="s">
        <v>461</v>
      </c>
      <c r="B470" s="17" t="s">
        <v>1014</v>
      </c>
      <c r="C470" s="21">
        <v>0</v>
      </c>
      <c r="D470" s="19">
        <v>0</v>
      </c>
      <c r="E470" s="5">
        <v>810</v>
      </c>
      <c r="F470" s="16">
        <f>C470*E470+E470/1*D470</f>
        <v>0</v>
      </c>
    </row>
    <row r="471" spans="1:6" ht="33.75" x14ac:dyDescent="0.25">
      <c r="A471" s="6" t="s">
        <v>462</v>
      </c>
      <c r="B471" s="17" t="s">
        <v>1015</v>
      </c>
      <c r="C471" s="21">
        <v>2</v>
      </c>
      <c r="D471" s="19">
        <v>0</v>
      </c>
      <c r="E471" s="5">
        <v>6318.56</v>
      </c>
      <c r="F471" s="16">
        <f>C471*E471+E471/15*D471</f>
        <v>12637.12</v>
      </c>
    </row>
    <row r="472" spans="1:6" ht="56.25" x14ac:dyDescent="0.25">
      <c r="A472" s="6" t="s">
        <v>463</v>
      </c>
      <c r="B472" s="17" t="s">
        <v>1016</v>
      </c>
      <c r="C472" s="21">
        <v>0</v>
      </c>
      <c r="D472" s="19">
        <v>0</v>
      </c>
      <c r="E472" s="5">
        <v>4644</v>
      </c>
      <c r="F472" s="16">
        <f>C472*E472+E472/1*D472</f>
        <v>0</v>
      </c>
    </row>
    <row r="473" spans="1:6" ht="45" x14ac:dyDescent="0.25">
      <c r="A473" s="6" t="s">
        <v>464</v>
      </c>
      <c r="B473" s="17" t="s">
        <v>1017</v>
      </c>
      <c r="C473" s="21">
        <v>20</v>
      </c>
      <c r="D473" s="19">
        <v>0</v>
      </c>
      <c r="E473" s="5">
        <v>139.65</v>
      </c>
      <c r="F473" s="16">
        <f>C473*E473+E473/1*D473</f>
        <v>2793</v>
      </c>
    </row>
    <row r="474" spans="1:6" ht="45" x14ac:dyDescent="0.25">
      <c r="A474" s="6" t="s">
        <v>465</v>
      </c>
      <c r="B474" s="17" t="s">
        <v>1018</v>
      </c>
      <c r="C474" s="21">
        <v>25</v>
      </c>
      <c r="D474" s="19">
        <v>0</v>
      </c>
      <c r="E474" s="5">
        <v>1318.9</v>
      </c>
      <c r="F474" s="16">
        <f>C474*E474+E474/1*D474</f>
        <v>32972.5</v>
      </c>
    </row>
    <row r="475" spans="1:6" ht="22.5" x14ac:dyDescent="0.25">
      <c r="A475" s="6" t="s">
        <v>466</v>
      </c>
      <c r="B475" s="17" t="s">
        <v>1019</v>
      </c>
      <c r="C475" s="21">
        <v>14</v>
      </c>
      <c r="D475" s="19">
        <v>0</v>
      </c>
      <c r="E475" s="5">
        <v>1119</v>
      </c>
      <c r="F475" s="16">
        <f>C475*E475+E475/120*D475</f>
        <v>15666</v>
      </c>
    </row>
    <row r="476" spans="1:6" ht="22.5" x14ac:dyDescent="0.25">
      <c r="A476" s="6" t="s">
        <v>467</v>
      </c>
      <c r="B476" s="17" t="s">
        <v>1020</v>
      </c>
      <c r="C476" s="21">
        <v>0</v>
      </c>
      <c r="D476" s="19">
        <v>0</v>
      </c>
      <c r="E476" s="5">
        <v>1890</v>
      </c>
      <c r="F476" s="16">
        <f>C476*E476+E476/20*D476</f>
        <v>0</v>
      </c>
    </row>
    <row r="477" spans="1:6" ht="45" x14ac:dyDescent="0.25">
      <c r="A477" s="6" t="s">
        <v>468</v>
      </c>
      <c r="B477" s="17" t="s">
        <v>1021</v>
      </c>
      <c r="C477" s="21">
        <v>0</v>
      </c>
      <c r="D477" s="19">
        <v>0</v>
      </c>
      <c r="E477" s="5">
        <v>0.01</v>
      </c>
      <c r="F477" s="16">
        <f>C477*E477+E477/4*D477</f>
        <v>0</v>
      </c>
    </row>
    <row r="478" spans="1:6" ht="56.25" x14ac:dyDescent="0.25">
      <c r="A478" s="6" t="s">
        <v>469</v>
      </c>
      <c r="B478" s="17" t="s">
        <v>1022</v>
      </c>
      <c r="C478" s="21">
        <v>0</v>
      </c>
      <c r="D478" s="19">
        <v>0</v>
      </c>
      <c r="E478" s="5">
        <v>295.5</v>
      </c>
      <c r="F478" s="16">
        <f>C478*E478+E478/1*D478</f>
        <v>0</v>
      </c>
    </row>
    <row r="479" spans="1:6" ht="22.5" x14ac:dyDescent="0.25">
      <c r="A479" s="6" t="s">
        <v>470</v>
      </c>
      <c r="B479" s="17" t="s">
        <v>1023</v>
      </c>
      <c r="C479" s="21">
        <v>0</v>
      </c>
      <c r="D479" s="19">
        <v>0</v>
      </c>
      <c r="E479" s="5">
        <v>6700</v>
      </c>
      <c r="F479" s="16">
        <f>C479*E479+E479/30*D479</f>
        <v>0</v>
      </c>
    </row>
    <row r="480" spans="1:6" ht="33.75" x14ac:dyDescent="0.25">
      <c r="A480" s="1" t="s">
        <v>1191</v>
      </c>
      <c r="B480" s="40" t="s">
        <v>1205</v>
      </c>
      <c r="C480" s="21">
        <v>1</v>
      </c>
      <c r="D480" s="19">
        <v>1</v>
      </c>
      <c r="E480" s="5">
        <v>308</v>
      </c>
      <c r="F480" s="16">
        <f>C480*E480+E480/60*D480</f>
        <v>313.13333333333333</v>
      </c>
    </row>
    <row r="481" spans="1:6" ht="33.75" x14ac:dyDescent="0.25">
      <c r="A481" s="6" t="s">
        <v>471</v>
      </c>
      <c r="B481" s="17" t="s">
        <v>1024</v>
      </c>
      <c r="C481" s="21">
        <v>10</v>
      </c>
      <c r="D481" s="19">
        <v>0</v>
      </c>
      <c r="E481" s="5">
        <v>4856.12</v>
      </c>
      <c r="F481" s="16">
        <f>C481*E481+E481/1*D481</f>
        <v>48561.2</v>
      </c>
    </row>
    <row r="482" spans="1:6" ht="33.75" x14ac:dyDescent="0.25">
      <c r="A482" s="6" t="s">
        <v>472</v>
      </c>
      <c r="B482" s="17" t="s">
        <v>1025</v>
      </c>
      <c r="C482" s="21">
        <v>12</v>
      </c>
      <c r="D482" s="19">
        <v>0</v>
      </c>
      <c r="E482" s="5">
        <v>17676.27</v>
      </c>
      <c r="F482" s="16">
        <f>C482*E482+E482/1*D482</f>
        <v>212115.24</v>
      </c>
    </row>
    <row r="483" spans="1:6" ht="33.75" x14ac:dyDescent="0.25">
      <c r="A483" s="6" t="s">
        <v>473</v>
      </c>
      <c r="B483" s="17" t="s">
        <v>1026</v>
      </c>
      <c r="C483" s="21">
        <v>0</v>
      </c>
      <c r="D483" s="19">
        <v>0</v>
      </c>
      <c r="E483" s="5">
        <v>3499</v>
      </c>
      <c r="F483" s="16">
        <f>C483*E483+E483/30*D483</f>
        <v>0</v>
      </c>
    </row>
    <row r="484" spans="1:6" ht="33.75" x14ac:dyDescent="0.25">
      <c r="A484" s="6" t="s">
        <v>474</v>
      </c>
      <c r="B484" s="17" t="s">
        <v>1027</v>
      </c>
      <c r="C484" s="21">
        <v>24</v>
      </c>
      <c r="D484" s="19">
        <v>0</v>
      </c>
      <c r="E484" s="5">
        <v>4299.72</v>
      </c>
      <c r="F484" s="16">
        <f>C484*E484+E484/1*D484</f>
        <v>103193.28</v>
      </c>
    </row>
    <row r="485" spans="1:6" ht="33.75" x14ac:dyDescent="0.25">
      <c r="A485" s="6" t="s">
        <v>475</v>
      </c>
      <c r="B485" s="17" t="s">
        <v>1028</v>
      </c>
      <c r="C485" s="21">
        <v>0</v>
      </c>
      <c r="D485" s="19">
        <v>0</v>
      </c>
      <c r="E485" s="5">
        <v>42147.95</v>
      </c>
      <c r="F485" s="16">
        <f>C485*E485+E485/112*D485</f>
        <v>0</v>
      </c>
    </row>
    <row r="486" spans="1:6" ht="33.75" x14ac:dyDescent="0.25">
      <c r="A486" s="6" t="s">
        <v>476</v>
      </c>
      <c r="B486" s="17" t="s">
        <v>1029</v>
      </c>
      <c r="C486" s="21">
        <v>0</v>
      </c>
      <c r="D486" s="19">
        <v>0</v>
      </c>
      <c r="E486" s="5">
        <v>4.87</v>
      </c>
      <c r="F486" s="16">
        <f>C486*E486+E486/10*D486</f>
        <v>0</v>
      </c>
    </row>
    <row r="487" spans="1:6" ht="33.75" x14ac:dyDescent="0.25">
      <c r="A487" s="6" t="s">
        <v>477</v>
      </c>
      <c r="B487" s="17" t="s">
        <v>1030</v>
      </c>
      <c r="C487" s="21">
        <v>0</v>
      </c>
      <c r="D487" s="19">
        <v>0</v>
      </c>
      <c r="E487" s="5">
        <v>0.01</v>
      </c>
      <c r="F487" s="16">
        <f>C487*E487+E487/28*D487</f>
        <v>0</v>
      </c>
    </row>
    <row r="488" spans="1:6" ht="33.75" x14ac:dyDescent="0.25">
      <c r="A488" s="6" t="s">
        <v>478</v>
      </c>
      <c r="B488" s="17" t="s">
        <v>1031</v>
      </c>
      <c r="C488" s="21">
        <v>0</v>
      </c>
      <c r="D488" s="19">
        <v>0</v>
      </c>
      <c r="E488" s="5">
        <v>0.01</v>
      </c>
      <c r="F488" s="16">
        <f>C488*E488+E488/20*D488</f>
        <v>0</v>
      </c>
    </row>
    <row r="489" spans="1:6" ht="33.75" x14ac:dyDescent="0.25">
      <c r="A489" s="6" t="s">
        <v>479</v>
      </c>
      <c r="B489" s="17" t="s">
        <v>1032</v>
      </c>
      <c r="C489" s="21">
        <v>0</v>
      </c>
      <c r="D489" s="19">
        <v>0</v>
      </c>
      <c r="E489" s="5">
        <v>0.01</v>
      </c>
      <c r="F489" s="16">
        <f>C489*E489+E489/50*D489</f>
        <v>0</v>
      </c>
    </row>
    <row r="490" spans="1:6" ht="22.5" x14ac:dyDescent="0.25">
      <c r="A490" s="6" t="s">
        <v>480</v>
      </c>
      <c r="B490" s="17" t="s">
        <v>1033</v>
      </c>
      <c r="C490" s="21">
        <v>1</v>
      </c>
      <c r="D490" s="19">
        <v>22</v>
      </c>
      <c r="E490" s="5">
        <v>39.79</v>
      </c>
      <c r="F490" s="16">
        <f>C490*E490+E490/28*D490</f>
        <v>71.053571428571431</v>
      </c>
    </row>
    <row r="491" spans="1:6" ht="33.75" x14ac:dyDescent="0.25">
      <c r="A491" s="6" t="s">
        <v>481</v>
      </c>
      <c r="B491" s="17" t="s">
        <v>1034</v>
      </c>
      <c r="C491" s="21">
        <v>0</v>
      </c>
      <c r="D491" s="19">
        <v>0</v>
      </c>
      <c r="E491" s="5">
        <v>0.01</v>
      </c>
      <c r="F491" s="16">
        <f>C491*E491+E491/14*D491</f>
        <v>0</v>
      </c>
    </row>
    <row r="492" spans="1:6" ht="33.75" x14ac:dyDescent="0.25">
      <c r="A492" s="6" t="s">
        <v>482</v>
      </c>
      <c r="B492" s="17" t="s">
        <v>1035</v>
      </c>
      <c r="C492" s="21">
        <v>0</v>
      </c>
      <c r="D492" s="19">
        <v>0</v>
      </c>
      <c r="E492" s="5">
        <v>51.11</v>
      </c>
      <c r="F492" s="16">
        <f>C492*E492+E492/28*D492</f>
        <v>0</v>
      </c>
    </row>
    <row r="493" spans="1:6" ht="33.75" x14ac:dyDescent="0.25">
      <c r="A493" s="6" t="s">
        <v>483</v>
      </c>
      <c r="B493" s="17" t="s">
        <v>1036</v>
      </c>
      <c r="C493" s="21">
        <v>1</v>
      </c>
      <c r="D493" s="19">
        <v>17</v>
      </c>
      <c r="E493" s="5">
        <v>49.13</v>
      </c>
      <c r="F493" s="16">
        <f>C493*E493+E493/60*D493</f>
        <v>63.050166666666669</v>
      </c>
    </row>
    <row r="494" spans="1:6" ht="45" x14ac:dyDescent="0.25">
      <c r="A494" s="6" t="s">
        <v>484</v>
      </c>
      <c r="B494" s="17" t="s">
        <v>1037</v>
      </c>
      <c r="C494" s="21">
        <v>1</v>
      </c>
      <c r="D494" s="19">
        <v>13</v>
      </c>
      <c r="E494" s="5">
        <v>58.9</v>
      </c>
      <c r="F494" s="16">
        <f>C494*E494+E494/30*D494</f>
        <v>84.423333333333332</v>
      </c>
    </row>
    <row r="495" spans="1:6" ht="56.25" x14ac:dyDescent="0.25">
      <c r="A495" s="6" t="s">
        <v>485</v>
      </c>
      <c r="B495" s="17" t="s">
        <v>1038</v>
      </c>
      <c r="C495" s="21">
        <v>0</v>
      </c>
      <c r="D495" s="19">
        <v>12</v>
      </c>
      <c r="E495" s="5">
        <v>289</v>
      </c>
      <c r="F495" s="16">
        <f>C495*E495+E495/30*D495</f>
        <v>115.6</v>
      </c>
    </row>
    <row r="496" spans="1:6" ht="33.75" x14ac:dyDescent="0.25">
      <c r="A496" s="6" t="s">
        <v>486</v>
      </c>
      <c r="B496" s="17" t="s">
        <v>1039</v>
      </c>
      <c r="C496" s="21">
        <v>0</v>
      </c>
      <c r="D496" s="19">
        <v>0</v>
      </c>
      <c r="E496" s="5">
        <v>0.01</v>
      </c>
      <c r="F496" s="16">
        <f>C496*E496+E496/2*D496</f>
        <v>0</v>
      </c>
    </row>
    <row r="497" spans="1:6" ht="22.5" x14ac:dyDescent="0.25">
      <c r="A497" s="6" t="s">
        <v>487</v>
      </c>
      <c r="B497" s="17" t="s">
        <v>1040</v>
      </c>
      <c r="C497" s="21">
        <v>0</v>
      </c>
      <c r="D497" s="19">
        <v>0</v>
      </c>
      <c r="E497" s="5">
        <v>13.49</v>
      </c>
      <c r="F497" s="16">
        <f>C497*E497+E497/20*D497</f>
        <v>0</v>
      </c>
    </row>
    <row r="498" spans="1:6" ht="33.75" x14ac:dyDescent="0.25">
      <c r="A498" s="6" t="s">
        <v>488</v>
      </c>
      <c r="B498" s="17" t="s">
        <v>1041</v>
      </c>
      <c r="C498" s="21">
        <v>0</v>
      </c>
      <c r="D498" s="19">
        <v>0</v>
      </c>
      <c r="E498" s="5">
        <v>60</v>
      </c>
      <c r="F498" s="16">
        <f>C498*E498+E498/30*D498</f>
        <v>0</v>
      </c>
    </row>
    <row r="499" spans="1:6" ht="33.75" x14ac:dyDescent="0.25">
      <c r="A499" s="6" t="s">
        <v>489</v>
      </c>
      <c r="B499" s="17" t="s">
        <v>1042</v>
      </c>
      <c r="C499" s="21">
        <v>0</v>
      </c>
      <c r="D499" s="19">
        <v>3</v>
      </c>
      <c r="E499" s="5">
        <v>951.4</v>
      </c>
      <c r="F499" s="16">
        <f>C499*E499+E499/30*D499</f>
        <v>95.139999999999986</v>
      </c>
    </row>
    <row r="500" spans="1:6" ht="33.75" x14ac:dyDescent="0.25">
      <c r="A500" s="6" t="s">
        <v>490</v>
      </c>
      <c r="B500" s="17" t="s">
        <v>1043</v>
      </c>
      <c r="C500" s="21">
        <v>0</v>
      </c>
      <c r="D500" s="19">
        <v>0</v>
      </c>
      <c r="E500" s="5">
        <v>1126.6600000000001</v>
      </c>
      <c r="F500" s="16">
        <f>C500*E500+E500/60*D500</f>
        <v>0</v>
      </c>
    </row>
    <row r="501" spans="1:6" ht="45" x14ac:dyDescent="0.25">
      <c r="A501" s="6" t="s">
        <v>491</v>
      </c>
      <c r="B501" s="17" t="s">
        <v>1044</v>
      </c>
      <c r="C501" s="21">
        <v>0</v>
      </c>
      <c r="D501" s="19">
        <v>0</v>
      </c>
      <c r="E501" s="5">
        <v>1126.6600000000001</v>
      </c>
      <c r="F501" s="16">
        <f>C501*E501+E501/60*D501</f>
        <v>0</v>
      </c>
    </row>
    <row r="502" spans="1:6" ht="33.75" x14ac:dyDescent="0.25">
      <c r="A502" s="6" t="s">
        <v>492</v>
      </c>
      <c r="B502" s="17" t="s">
        <v>1045</v>
      </c>
      <c r="C502" s="21">
        <v>11</v>
      </c>
      <c r="D502" s="19">
        <v>0</v>
      </c>
      <c r="E502" s="5">
        <v>3655.6</v>
      </c>
      <c r="F502" s="16">
        <f>C502*E502+E502/1*D502</f>
        <v>40211.599999999999</v>
      </c>
    </row>
    <row r="503" spans="1:6" ht="22.5" x14ac:dyDescent="0.25">
      <c r="A503" s="6" t="s">
        <v>493</v>
      </c>
      <c r="B503" s="17" t="s">
        <v>1046</v>
      </c>
      <c r="C503" s="21">
        <v>12</v>
      </c>
      <c r="D503" s="19">
        <v>0</v>
      </c>
      <c r="E503" s="5">
        <v>81026</v>
      </c>
      <c r="F503" s="16">
        <f>C503*E503+E503/21*D503</f>
        <v>972312</v>
      </c>
    </row>
    <row r="504" spans="1:6" ht="22.5" x14ac:dyDescent="0.25">
      <c r="A504" s="6" t="s">
        <v>494</v>
      </c>
      <c r="B504" s="17" t="s">
        <v>1047</v>
      </c>
      <c r="C504" s="21">
        <v>0</v>
      </c>
      <c r="D504" s="19">
        <v>0</v>
      </c>
      <c r="E504" s="5">
        <v>81026</v>
      </c>
      <c r="F504" s="16">
        <f>C504*E504+E504/21*D504</f>
        <v>0</v>
      </c>
    </row>
    <row r="505" spans="1:6" ht="33.75" x14ac:dyDescent="0.25">
      <c r="A505" s="1" t="s">
        <v>495</v>
      </c>
      <c r="B505" s="22" t="s">
        <v>1048</v>
      </c>
      <c r="C505" s="21">
        <v>0</v>
      </c>
      <c r="D505" s="19">
        <v>0</v>
      </c>
      <c r="E505" s="5">
        <v>0.01</v>
      </c>
      <c r="F505" s="16">
        <f>C505*E505+E505/28*D505</f>
        <v>0</v>
      </c>
    </row>
    <row r="506" spans="1:6" ht="22.5" x14ac:dyDescent="0.25">
      <c r="A506" s="6" t="s">
        <v>496</v>
      </c>
      <c r="B506" s="17" t="s">
        <v>1049</v>
      </c>
      <c r="C506" s="21">
        <v>0</v>
      </c>
      <c r="D506" s="19">
        <v>0</v>
      </c>
      <c r="E506" s="5">
        <v>0.01</v>
      </c>
      <c r="F506" s="16">
        <f>C506*E506+E506/30*D506</f>
        <v>0</v>
      </c>
    </row>
    <row r="507" spans="1:6" ht="45" x14ac:dyDescent="0.25">
      <c r="A507" s="6" t="s">
        <v>497</v>
      </c>
      <c r="B507" s="17" t="s">
        <v>1050</v>
      </c>
      <c r="C507" s="21">
        <v>3</v>
      </c>
      <c r="D507" s="19">
        <v>0</v>
      </c>
      <c r="E507" s="5">
        <v>7343</v>
      </c>
      <c r="F507" s="16">
        <f>C507*E507+E507/1*D507</f>
        <v>22029</v>
      </c>
    </row>
    <row r="508" spans="1:6" ht="33.75" x14ac:dyDescent="0.25">
      <c r="A508" s="6" t="s">
        <v>498</v>
      </c>
      <c r="B508" s="17" t="s">
        <v>1051</v>
      </c>
      <c r="C508" s="21">
        <v>0</v>
      </c>
      <c r="D508" s="19">
        <v>0</v>
      </c>
      <c r="E508" s="5">
        <v>0.01</v>
      </c>
      <c r="F508" s="16">
        <f>C508*E508+E508/1*D508</f>
        <v>0</v>
      </c>
    </row>
    <row r="509" spans="1:6" ht="33.75" x14ac:dyDescent="0.25">
      <c r="A509" s="6" t="s">
        <v>499</v>
      </c>
      <c r="B509" s="17" t="s">
        <v>1052</v>
      </c>
      <c r="C509" s="21">
        <v>0</v>
      </c>
      <c r="D509" s="19">
        <v>0</v>
      </c>
      <c r="E509" s="5">
        <v>4428</v>
      </c>
      <c r="F509" s="16">
        <f>C509*E509+E509/1*D509</f>
        <v>0</v>
      </c>
    </row>
    <row r="510" spans="1:6" ht="33.75" x14ac:dyDescent="0.25">
      <c r="A510" s="6" t="s">
        <v>500</v>
      </c>
      <c r="B510" s="17" t="s">
        <v>1053</v>
      </c>
      <c r="C510" s="21">
        <v>6</v>
      </c>
      <c r="D510" s="19">
        <v>0</v>
      </c>
      <c r="E510" s="5">
        <v>7380</v>
      </c>
      <c r="F510" s="16">
        <f>C510*E510+E510/1*D510</f>
        <v>44280</v>
      </c>
    </row>
    <row r="511" spans="1:6" ht="33.75" x14ac:dyDescent="0.25">
      <c r="A511" s="6" t="s">
        <v>501</v>
      </c>
      <c r="B511" s="17" t="s">
        <v>1054</v>
      </c>
      <c r="C511" s="21">
        <v>0</v>
      </c>
      <c r="D511" s="19">
        <v>0</v>
      </c>
      <c r="E511" s="5">
        <v>9445.9699999999993</v>
      </c>
      <c r="F511" s="16">
        <f>C511*E511+E511/28*D511</f>
        <v>0</v>
      </c>
    </row>
    <row r="512" spans="1:6" ht="33.75" x14ac:dyDescent="0.25">
      <c r="A512" s="6" t="s">
        <v>502</v>
      </c>
      <c r="B512" s="17" t="s">
        <v>1055</v>
      </c>
      <c r="C512" s="21">
        <v>2</v>
      </c>
      <c r="D512" s="19">
        <v>0</v>
      </c>
      <c r="E512" s="5">
        <v>18891.919999999998</v>
      </c>
      <c r="F512" s="16">
        <f>C512*E512+E512/28*D512</f>
        <v>37783.839999999997</v>
      </c>
    </row>
    <row r="513" spans="1:6" ht="33.75" x14ac:dyDescent="0.25">
      <c r="A513" s="6" t="s">
        <v>503</v>
      </c>
      <c r="B513" s="17" t="s">
        <v>1056</v>
      </c>
      <c r="C513" s="21">
        <v>0</v>
      </c>
      <c r="D513" s="19">
        <v>0</v>
      </c>
      <c r="E513" s="5">
        <v>0.01</v>
      </c>
      <c r="F513" s="16">
        <f>C513*E513+E513/120*D513</f>
        <v>0</v>
      </c>
    </row>
    <row r="514" spans="1:6" ht="33.75" x14ac:dyDescent="0.25">
      <c r="A514" s="6" t="s">
        <v>504</v>
      </c>
      <c r="B514" s="17" t="s">
        <v>1057</v>
      </c>
      <c r="C514" s="21">
        <v>7</v>
      </c>
      <c r="D514" s="19">
        <v>0</v>
      </c>
      <c r="E514" s="5">
        <v>7699.2</v>
      </c>
      <c r="F514" s="16">
        <f>C514*E514+E514/1*D514</f>
        <v>53894.400000000001</v>
      </c>
    </row>
    <row r="515" spans="1:6" ht="33.75" x14ac:dyDescent="0.25">
      <c r="A515" s="6" t="s">
        <v>505</v>
      </c>
      <c r="B515" s="17" t="s">
        <v>1058</v>
      </c>
      <c r="C515" s="21">
        <v>0</v>
      </c>
      <c r="D515" s="19">
        <v>0</v>
      </c>
      <c r="E515" s="5">
        <v>4976.46</v>
      </c>
      <c r="F515" s="16">
        <f>C515*E515+E515/30*D515</f>
        <v>0</v>
      </c>
    </row>
    <row r="516" spans="1:6" ht="33.75" x14ac:dyDescent="0.25">
      <c r="A516" s="6" t="s">
        <v>506</v>
      </c>
      <c r="B516" s="17" t="s">
        <v>1059</v>
      </c>
      <c r="C516" s="21">
        <v>0</v>
      </c>
      <c r="D516" s="20">
        <v>0</v>
      </c>
      <c r="E516" s="5">
        <v>30996</v>
      </c>
      <c r="F516" s="16">
        <f>C516*E516+E516/120*D516</f>
        <v>0</v>
      </c>
    </row>
    <row r="517" spans="1:6" ht="22.5" x14ac:dyDescent="0.25">
      <c r="A517" s="6" t="s">
        <v>507</v>
      </c>
      <c r="B517" s="17" t="s">
        <v>1060</v>
      </c>
      <c r="C517" s="21">
        <v>0</v>
      </c>
      <c r="D517" s="20">
        <v>2</v>
      </c>
      <c r="E517" s="42">
        <v>0.01</v>
      </c>
      <c r="F517" s="16">
        <f>C517*E517+E517/14*D517</f>
        <v>1.4285714285714286E-3</v>
      </c>
    </row>
    <row r="518" spans="1:6" ht="22.5" x14ac:dyDescent="0.25">
      <c r="A518" s="6" t="s">
        <v>508</v>
      </c>
      <c r="B518" s="17" t="s">
        <v>1061</v>
      </c>
      <c r="C518" s="21">
        <v>0</v>
      </c>
      <c r="D518" s="20">
        <v>0</v>
      </c>
      <c r="E518" s="5">
        <v>0.01</v>
      </c>
      <c r="F518" s="16">
        <f>C518*E518+E518/28*D518</f>
        <v>0</v>
      </c>
    </row>
    <row r="519" spans="1:6" ht="22.5" x14ac:dyDescent="0.25">
      <c r="A519" s="6" t="s">
        <v>509</v>
      </c>
      <c r="B519" s="17" t="s">
        <v>1062</v>
      </c>
      <c r="C519" s="21">
        <v>2</v>
      </c>
      <c r="D519" s="20">
        <v>22</v>
      </c>
      <c r="E519" s="5">
        <v>826.1</v>
      </c>
      <c r="F519" s="16">
        <f>C519*E519+E519/28*D519</f>
        <v>2301.2785714285715</v>
      </c>
    </row>
    <row r="520" spans="1:6" ht="33.75" x14ac:dyDescent="0.25">
      <c r="A520" s="6" t="s">
        <v>510</v>
      </c>
      <c r="B520" s="17" t="s">
        <v>1063</v>
      </c>
      <c r="C520" s="21">
        <v>4</v>
      </c>
      <c r="D520" s="19">
        <v>0</v>
      </c>
      <c r="E520" s="5">
        <v>777.17</v>
      </c>
      <c r="F520" s="16">
        <f>C520*E520+E520/1*D520</f>
        <v>3108.68</v>
      </c>
    </row>
    <row r="521" spans="1:6" ht="33.75" x14ac:dyDescent="0.25">
      <c r="A521" s="6" t="s">
        <v>511</v>
      </c>
      <c r="B521" s="17" t="s">
        <v>1064</v>
      </c>
      <c r="C521" s="21">
        <v>0</v>
      </c>
      <c r="D521" s="19">
        <v>4</v>
      </c>
      <c r="E521" s="5">
        <v>178.91</v>
      </c>
      <c r="F521" s="16">
        <f>C521*E521+E521/30*D521</f>
        <v>23.854666666666667</v>
      </c>
    </row>
    <row r="522" spans="1:6" ht="78.75" x14ac:dyDescent="0.25">
      <c r="A522" s="6" t="s">
        <v>512</v>
      </c>
      <c r="B522" s="17" t="s">
        <v>1065</v>
      </c>
      <c r="C522" s="21">
        <v>0</v>
      </c>
      <c r="D522" s="19">
        <v>0</v>
      </c>
      <c r="E522" s="5">
        <v>0.01</v>
      </c>
      <c r="F522" s="16">
        <f>C522*E522+E522/1*D522</f>
        <v>0</v>
      </c>
    </row>
    <row r="523" spans="1:6" ht="56.25" x14ac:dyDescent="0.25">
      <c r="A523" s="6" t="s">
        <v>513</v>
      </c>
      <c r="B523" s="17" t="s">
        <v>1066</v>
      </c>
      <c r="C523" s="21">
        <v>0</v>
      </c>
      <c r="D523" s="19">
        <v>0</v>
      </c>
      <c r="E523" s="5">
        <v>1707.01</v>
      </c>
      <c r="F523" s="16">
        <f>C523*E523+E523/1*D523</f>
        <v>0</v>
      </c>
    </row>
    <row r="524" spans="1:6" ht="22.5" x14ac:dyDescent="0.25">
      <c r="A524" s="6" t="s">
        <v>514</v>
      </c>
      <c r="B524" s="17" t="s">
        <v>1067</v>
      </c>
      <c r="C524" s="21">
        <v>2</v>
      </c>
      <c r="D524" s="19">
        <v>9</v>
      </c>
      <c r="E524" s="5">
        <v>218</v>
      </c>
      <c r="F524" s="16">
        <f>C524*E524+E524/28*D524</f>
        <v>506.07142857142856</v>
      </c>
    </row>
    <row r="525" spans="1:6" ht="33.75" x14ac:dyDescent="0.25">
      <c r="A525" s="6" t="s">
        <v>515</v>
      </c>
      <c r="B525" s="17" t="s">
        <v>1068</v>
      </c>
      <c r="C525" s="21">
        <v>0</v>
      </c>
      <c r="D525" s="19">
        <v>0</v>
      </c>
      <c r="E525" s="5">
        <v>933.14</v>
      </c>
      <c r="F525" s="16">
        <f>C525*E525+E525/30*D525</f>
        <v>0</v>
      </c>
    </row>
    <row r="526" spans="1:6" ht="33.75" x14ac:dyDescent="0.25">
      <c r="A526" s="6" t="s">
        <v>516</v>
      </c>
      <c r="B526" s="17" t="s">
        <v>1069</v>
      </c>
      <c r="C526" s="21">
        <v>0</v>
      </c>
      <c r="D526" s="20">
        <v>0</v>
      </c>
      <c r="E526" s="5">
        <v>33.909999999999997</v>
      </c>
      <c r="F526" s="16">
        <f>C526*E526+E526/1*D526</f>
        <v>0</v>
      </c>
    </row>
    <row r="527" spans="1:6" ht="22.5" x14ac:dyDescent="0.25">
      <c r="A527" s="6" t="s">
        <v>517</v>
      </c>
      <c r="B527" s="17" t="s">
        <v>1070</v>
      </c>
      <c r="C527" s="21">
        <v>2</v>
      </c>
      <c r="D527" s="19">
        <v>3</v>
      </c>
      <c r="E527" s="5">
        <v>855</v>
      </c>
      <c r="F527" s="16">
        <f>C527*E527+E527/60*D527</f>
        <v>1752.75</v>
      </c>
    </row>
    <row r="528" spans="1:6" ht="22.5" x14ac:dyDescent="0.25">
      <c r="A528" s="6" t="s">
        <v>518</v>
      </c>
      <c r="B528" s="17" t="s">
        <v>1071</v>
      </c>
      <c r="C528" s="21">
        <v>1</v>
      </c>
      <c r="D528" s="19">
        <v>1</v>
      </c>
      <c r="E528" s="5">
        <v>855</v>
      </c>
      <c r="F528" s="16">
        <f>C528*E528+E528/60*D528</f>
        <v>869.25</v>
      </c>
    </row>
    <row r="529" spans="1:6" ht="33.75" x14ac:dyDescent="0.25">
      <c r="A529" s="6" t="s">
        <v>519</v>
      </c>
      <c r="B529" s="17" t="s">
        <v>1072</v>
      </c>
      <c r="C529" s="21">
        <v>0</v>
      </c>
      <c r="D529" s="19">
        <v>3</v>
      </c>
      <c r="E529" s="5">
        <v>855</v>
      </c>
      <c r="F529" s="16">
        <f>C529*E529+E529/28*D529</f>
        <v>91.607142857142861</v>
      </c>
    </row>
    <row r="530" spans="1:6" ht="33.75" x14ac:dyDescent="0.25">
      <c r="A530" s="6" t="s">
        <v>520</v>
      </c>
      <c r="B530" s="17" t="s">
        <v>1073</v>
      </c>
      <c r="C530" s="21">
        <v>3</v>
      </c>
      <c r="D530" s="19">
        <v>14</v>
      </c>
      <c r="E530" s="5">
        <v>777.84</v>
      </c>
      <c r="F530" s="16">
        <f>C530*E530+E530/28*D530</f>
        <v>2722.44</v>
      </c>
    </row>
    <row r="531" spans="1:6" ht="22.5" x14ac:dyDescent="0.25">
      <c r="A531" s="6" t="s">
        <v>521</v>
      </c>
      <c r="B531" s="17" t="s">
        <v>1074</v>
      </c>
      <c r="C531" s="21">
        <v>0</v>
      </c>
      <c r="D531" s="19">
        <v>0</v>
      </c>
      <c r="E531" s="5">
        <v>0.01</v>
      </c>
      <c r="F531" s="16">
        <f>C531*E531+E531/56*D531</f>
        <v>0</v>
      </c>
    </row>
    <row r="532" spans="1:6" ht="33.75" x14ac:dyDescent="0.25">
      <c r="A532" s="6" t="s">
        <v>522</v>
      </c>
      <c r="B532" s="17" t="s">
        <v>1075</v>
      </c>
      <c r="C532" s="21">
        <v>0</v>
      </c>
      <c r="D532" s="19">
        <v>0</v>
      </c>
      <c r="E532" s="5">
        <v>0.01</v>
      </c>
      <c r="F532" s="16">
        <f>C532*E532+E532/60*D532</f>
        <v>0</v>
      </c>
    </row>
    <row r="533" spans="1:6" ht="45" x14ac:dyDescent="0.25">
      <c r="A533" s="6" t="s">
        <v>523</v>
      </c>
      <c r="B533" s="17" t="s">
        <v>1076</v>
      </c>
      <c r="C533" s="21">
        <v>0</v>
      </c>
      <c r="D533" s="19">
        <v>0</v>
      </c>
      <c r="E533" s="5">
        <v>0.01</v>
      </c>
      <c r="F533" s="16">
        <f>C533*E533+E533/2*D533</f>
        <v>0</v>
      </c>
    </row>
    <row r="534" spans="1:6" ht="34.5" x14ac:dyDescent="0.25">
      <c r="A534" s="1" t="s">
        <v>1192</v>
      </c>
      <c r="B534" s="8" t="s">
        <v>1206</v>
      </c>
      <c r="C534" s="21">
        <v>2</v>
      </c>
      <c r="D534" s="19">
        <v>0</v>
      </c>
      <c r="E534" s="5">
        <v>18132.47</v>
      </c>
      <c r="F534" s="16">
        <f>C534*E534+E534/2*D534</f>
        <v>36264.94</v>
      </c>
    </row>
    <row r="535" spans="1:6" ht="33.75" x14ac:dyDescent="0.25">
      <c r="A535" s="6" t="s">
        <v>524</v>
      </c>
      <c r="B535" s="17" t="s">
        <v>1077</v>
      </c>
      <c r="C535" s="21">
        <v>0</v>
      </c>
      <c r="D535" s="19">
        <v>0</v>
      </c>
      <c r="E535" s="5">
        <v>2104.75</v>
      </c>
      <c r="F535" s="16">
        <f>C535*E535+E535/90*D535</f>
        <v>0</v>
      </c>
    </row>
    <row r="536" spans="1:6" ht="45" x14ac:dyDescent="0.25">
      <c r="A536" s="6" t="s">
        <v>525</v>
      </c>
      <c r="B536" s="17" t="s">
        <v>1078</v>
      </c>
      <c r="C536" s="21">
        <v>0</v>
      </c>
      <c r="D536" s="19">
        <v>0</v>
      </c>
      <c r="E536" s="5">
        <v>0.01</v>
      </c>
      <c r="F536" s="16">
        <f>C536*E536+E536/30*D536</f>
        <v>0</v>
      </c>
    </row>
    <row r="537" spans="1:6" ht="45" x14ac:dyDescent="0.25">
      <c r="A537" s="6" t="s">
        <v>526</v>
      </c>
      <c r="B537" s="17" t="s">
        <v>1079</v>
      </c>
      <c r="C537" s="21">
        <v>23</v>
      </c>
      <c r="D537" s="19">
        <v>0</v>
      </c>
      <c r="E537" s="5">
        <v>1189.6600000000001</v>
      </c>
      <c r="F537" s="16">
        <f>C537*E537+E537/1*D537</f>
        <v>27362.18</v>
      </c>
    </row>
    <row r="538" spans="1:6" ht="33.75" x14ac:dyDescent="0.25">
      <c r="A538" s="6" t="s">
        <v>527</v>
      </c>
      <c r="B538" s="17" t="s">
        <v>1080</v>
      </c>
      <c r="C538" s="21">
        <v>0</v>
      </c>
      <c r="D538" s="19">
        <v>0</v>
      </c>
      <c r="E538" s="5">
        <v>8918.7199999999993</v>
      </c>
      <c r="F538" s="16">
        <f>C538*E538+E538/2*D538</f>
        <v>0</v>
      </c>
    </row>
    <row r="539" spans="1:6" ht="45" x14ac:dyDescent="0.25">
      <c r="A539" s="1" t="s">
        <v>528</v>
      </c>
      <c r="B539" s="22" t="s">
        <v>1081</v>
      </c>
      <c r="C539" s="21">
        <v>0</v>
      </c>
      <c r="D539" s="19">
        <v>0</v>
      </c>
      <c r="E539" s="5">
        <v>7900</v>
      </c>
      <c r="F539" s="16">
        <f>C539*E539+E539/1*D539</f>
        <v>0</v>
      </c>
    </row>
    <row r="540" spans="1:6" ht="45" x14ac:dyDescent="0.25">
      <c r="A540" s="6" t="s">
        <v>529</v>
      </c>
      <c r="B540" s="17" t="s">
        <v>1082</v>
      </c>
      <c r="C540" s="21">
        <v>0</v>
      </c>
      <c r="D540" s="19">
        <v>0</v>
      </c>
      <c r="E540" s="5">
        <v>1126.6600000000001</v>
      </c>
      <c r="F540" s="16">
        <f>C540*E540+E540/60*D540</f>
        <v>0</v>
      </c>
    </row>
    <row r="541" spans="1:6" ht="67.5" x14ac:dyDescent="0.25">
      <c r="A541" s="6" t="s">
        <v>530</v>
      </c>
      <c r="B541" s="17" t="s">
        <v>1083</v>
      </c>
      <c r="C541" s="21">
        <v>0</v>
      </c>
      <c r="D541" s="19">
        <v>0</v>
      </c>
      <c r="E541" s="5">
        <v>4818.93</v>
      </c>
      <c r="F541" s="16">
        <f>C541*E541+E541/2*D541</f>
        <v>0</v>
      </c>
    </row>
    <row r="542" spans="1:6" ht="67.5" x14ac:dyDescent="0.25">
      <c r="A542" s="6" t="s">
        <v>531</v>
      </c>
      <c r="B542" s="17" t="s">
        <v>1084</v>
      </c>
      <c r="C542" s="21">
        <v>0</v>
      </c>
      <c r="D542" s="19">
        <v>0</v>
      </c>
      <c r="E542" s="5">
        <v>1606.31</v>
      </c>
      <c r="F542" s="16">
        <f>C542*E542+E542/1*D542</f>
        <v>0</v>
      </c>
    </row>
    <row r="543" spans="1:6" ht="56.25" x14ac:dyDescent="0.25">
      <c r="A543" s="6" t="s">
        <v>532</v>
      </c>
      <c r="B543" s="17" t="s">
        <v>1085</v>
      </c>
      <c r="C543" s="21">
        <v>0</v>
      </c>
      <c r="D543" s="19">
        <v>0</v>
      </c>
      <c r="E543" s="5">
        <v>5595.5</v>
      </c>
      <c r="F543" s="16">
        <f>C543*E543+E543/1*D543</f>
        <v>0</v>
      </c>
    </row>
    <row r="544" spans="1:6" ht="56.25" x14ac:dyDescent="0.25">
      <c r="A544" s="6" t="s">
        <v>533</v>
      </c>
      <c r="B544" s="17" t="s">
        <v>1086</v>
      </c>
      <c r="C544" s="21">
        <v>0</v>
      </c>
      <c r="D544" s="19">
        <v>0</v>
      </c>
      <c r="E544" s="5">
        <v>45</v>
      </c>
      <c r="F544" s="16">
        <f>C544*E544+E544/30*D544</f>
        <v>0</v>
      </c>
    </row>
    <row r="545" spans="1:6" ht="33.75" x14ac:dyDescent="0.25">
      <c r="A545" s="6" t="s">
        <v>534</v>
      </c>
      <c r="B545" s="17" t="s">
        <v>1087</v>
      </c>
      <c r="C545" s="21">
        <v>0</v>
      </c>
      <c r="D545" s="19">
        <v>0</v>
      </c>
      <c r="E545" s="5">
        <v>0.01</v>
      </c>
      <c r="F545" s="16">
        <f>C545*E545+E545/28*D545</f>
        <v>0</v>
      </c>
    </row>
    <row r="546" spans="1:6" ht="22.5" x14ac:dyDescent="0.25">
      <c r="A546" s="6" t="s">
        <v>535</v>
      </c>
      <c r="B546" s="17" t="s">
        <v>1088</v>
      </c>
      <c r="C546" s="21">
        <v>0</v>
      </c>
      <c r="D546" s="19">
        <v>0</v>
      </c>
      <c r="E546" s="5">
        <v>432</v>
      </c>
      <c r="F546" s="16">
        <f>C546*E546+E546/30*D546</f>
        <v>0</v>
      </c>
    </row>
    <row r="547" spans="1:6" ht="33.75" x14ac:dyDescent="0.25">
      <c r="A547" s="6" t="s">
        <v>536</v>
      </c>
      <c r="B547" s="17" t="s">
        <v>1089</v>
      </c>
      <c r="C547" s="21">
        <v>0</v>
      </c>
      <c r="D547" s="19">
        <v>0</v>
      </c>
      <c r="E547" s="5">
        <v>6277.32</v>
      </c>
      <c r="F547" s="16">
        <f>C547*E547+E547/1*D547</f>
        <v>0</v>
      </c>
    </row>
    <row r="548" spans="1:6" ht="56.25" x14ac:dyDescent="0.25">
      <c r="A548" s="6" t="s">
        <v>537</v>
      </c>
      <c r="B548" s="17" t="s">
        <v>1090</v>
      </c>
      <c r="C548" s="21">
        <v>0</v>
      </c>
      <c r="D548" s="19">
        <v>0</v>
      </c>
      <c r="E548" s="5">
        <v>25743.96</v>
      </c>
      <c r="F548" s="16">
        <f>C548*E548+E548/1*D548</f>
        <v>0</v>
      </c>
    </row>
    <row r="549" spans="1:6" ht="78.75" x14ac:dyDescent="0.25">
      <c r="A549" s="6" t="s">
        <v>538</v>
      </c>
      <c r="B549" s="17" t="s">
        <v>1091</v>
      </c>
      <c r="C549" s="21">
        <v>0</v>
      </c>
      <c r="D549" s="19">
        <v>0</v>
      </c>
      <c r="E549" s="5">
        <v>0.01</v>
      </c>
      <c r="F549" s="16">
        <f>C549*E549+E549/30*D549</f>
        <v>0</v>
      </c>
    </row>
    <row r="550" spans="1:6" ht="22.5" x14ac:dyDescent="0.25">
      <c r="A550" s="6" t="s">
        <v>539</v>
      </c>
      <c r="B550" s="17" t="s">
        <v>1092</v>
      </c>
      <c r="C550" s="21">
        <v>0</v>
      </c>
      <c r="D550" s="19">
        <v>0</v>
      </c>
      <c r="E550" s="5">
        <v>32324</v>
      </c>
      <c r="F550" s="16">
        <f>C550*E550+E550/28*D550</f>
        <v>0</v>
      </c>
    </row>
    <row r="551" spans="1:6" ht="45" x14ac:dyDescent="0.25">
      <c r="A551" s="6" t="s">
        <v>540</v>
      </c>
      <c r="B551" s="17" t="s">
        <v>1093</v>
      </c>
      <c r="C551" s="21">
        <v>17</v>
      </c>
      <c r="D551" s="19">
        <v>0</v>
      </c>
      <c r="E551" s="5">
        <v>525</v>
      </c>
      <c r="F551" s="16">
        <f>C551*E551+E551/1*D551</f>
        <v>8925</v>
      </c>
    </row>
    <row r="552" spans="1:6" ht="33.75" x14ac:dyDescent="0.25">
      <c r="A552" s="6" t="s">
        <v>541</v>
      </c>
      <c r="B552" s="17" t="s">
        <v>1094</v>
      </c>
      <c r="C552" s="21">
        <v>0</v>
      </c>
      <c r="D552" s="19">
        <v>3</v>
      </c>
      <c r="E552" s="5">
        <v>47060</v>
      </c>
      <c r="F552" s="16">
        <f>C552*E552+E552/1*D552</f>
        <v>141180</v>
      </c>
    </row>
    <row r="553" spans="1:6" ht="33.75" x14ac:dyDescent="0.25">
      <c r="A553" s="1" t="s">
        <v>542</v>
      </c>
      <c r="B553" s="26" t="s">
        <v>1162</v>
      </c>
      <c r="C553" s="21">
        <v>4</v>
      </c>
      <c r="D553" s="19">
        <v>0</v>
      </c>
      <c r="E553" s="5">
        <v>36907.24</v>
      </c>
      <c r="F553" s="16">
        <f>C553*E553+E553/1*D553</f>
        <v>147628.96</v>
      </c>
    </row>
    <row r="554" spans="1:6" ht="22.5" x14ac:dyDescent="0.25">
      <c r="A554" s="6" t="s">
        <v>543</v>
      </c>
      <c r="B554" s="17" t="s">
        <v>1095</v>
      </c>
      <c r="C554" s="21">
        <v>0</v>
      </c>
      <c r="D554" s="19">
        <v>0</v>
      </c>
      <c r="E554" s="5">
        <v>81040.429999999993</v>
      </c>
      <c r="F554" s="16">
        <f>C554*E554+E554/120*D554</f>
        <v>0</v>
      </c>
    </row>
    <row r="555" spans="1:6" ht="22.5" x14ac:dyDescent="0.25">
      <c r="A555" s="6" t="s">
        <v>544</v>
      </c>
      <c r="B555" s="17" t="s">
        <v>1096</v>
      </c>
      <c r="C555" s="21">
        <v>0</v>
      </c>
      <c r="D555" s="19">
        <v>0</v>
      </c>
      <c r="E555" s="5">
        <v>21011.15</v>
      </c>
      <c r="F555" s="16">
        <f>C555*E555+E555/1*D555</f>
        <v>0</v>
      </c>
    </row>
    <row r="556" spans="1:6" ht="22.5" x14ac:dyDescent="0.25">
      <c r="A556" s="6" t="s">
        <v>545</v>
      </c>
      <c r="B556" s="17" t="s">
        <v>1097</v>
      </c>
      <c r="C556" s="21">
        <v>0</v>
      </c>
      <c r="D556" s="19">
        <v>0</v>
      </c>
      <c r="E556" s="5">
        <v>0.01</v>
      </c>
      <c r="F556" s="16">
        <f>C556*E556+E556/90*D556</f>
        <v>0</v>
      </c>
    </row>
    <row r="557" spans="1:6" ht="45" x14ac:dyDescent="0.25">
      <c r="A557" s="6" t="s">
        <v>546</v>
      </c>
      <c r="B557" s="17" t="s">
        <v>1098</v>
      </c>
      <c r="C557" s="21">
        <v>0</v>
      </c>
      <c r="D557" s="19">
        <v>0</v>
      </c>
      <c r="E557" s="5">
        <v>11615.62</v>
      </c>
      <c r="F557" s="16">
        <f>C557*E557+E557/1*D557</f>
        <v>0</v>
      </c>
    </row>
    <row r="558" spans="1:6" ht="33.75" x14ac:dyDescent="0.25">
      <c r="A558" s="6" t="s">
        <v>547</v>
      </c>
      <c r="B558" s="17" t="s">
        <v>1099</v>
      </c>
      <c r="C558" s="21">
        <v>5</v>
      </c>
      <c r="D558" s="20">
        <v>0</v>
      </c>
      <c r="E558" s="5">
        <v>42788</v>
      </c>
      <c r="F558" s="16">
        <f>C558*E558+E558/120*D558</f>
        <v>213940</v>
      </c>
    </row>
    <row r="559" spans="1:6" ht="45" x14ac:dyDescent="0.25">
      <c r="A559" s="6" t="s">
        <v>548</v>
      </c>
      <c r="B559" s="17" t="s">
        <v>1100</v>
      </c>
      <c r="C559" s="21">
        <v>8</v>
      </c>
      <c r="D559" s="19">
        <v>0</v>
      </c>
      <c r="E559" s="5">
        <v>59.38</v>
      </c>
      <c r="F559" s="16">
        <f>C559*E559+E559/1*D559</f>
        <v>475.04</v>
      </c>
    </row>
    <row r="560" spans="1:6" ht="33.75" x14ac:dyDescent="0.25">
      <c r="A560" s="6" t="s">
        <v>549</v>
      </c>
      <c r="B560" s="17" t="s">
        <v>1101</v>
      </c>
      <c r="C560" s="21">
        <v>0</v>
      </c>
      <c r="D560" s="19">
        <v>0</v>
      </c>
      <c r="E560" s="5">
        <v>28705</v>
      </c>
      <c r="F560" s="16">
        <f>C560*E560+E560/1*D560</f>
        <v>0</v>
      </c>
    </row>
    <row r="561" spans="1:6" ht="33.75" x14ac:dyDescent="0.25">
      <c r="A561" s="6" t="s">
        <v>550</v>
      </c>
      <c r="B561" s="17" t="s">
        <v>1102</v>
      </c>
      <c r="C561" s="21">
        <v>0</v>
      </c>
      <c r="D561" s="19">
        <v>0</v>
      </c>
      <c r="E561" s="5">
        <v>11482</v>
      </c>
      <c r="F561" s="16">
        <f>C561*E561+E561/1*D561</f>
        <v>0</v>
      </c>
    </row>
    <row r="562" spans="1:6" ht="45" x14ac:dyDescent="0.25">
      <c r="A562" s="6" t="s">
        <v>551</v>
      </c>
      <c r="B562" s="17" t="s">
        <v>1103</v>
      </c>
      <c r="C562" s="21">
        <v>0</v>
      </c>
      <c r="D562" s="19">
        <v>0</v>
      </c>
      <c r="E562" s="5">
        <v>0.01</v>
      </c>
      <c r="F562" s="16">
        <f>C562*E562+E562/60*D562</f>
        <v>0</v>
      </c>
    </row>
    <row r="563" spans="1:6" ht="67.5" x14ac:dyDescent="0.25">
      <c r="A563" s="1" t="s">
        <v>1193</v>
      </c>
      <c r="B563" s="40" t="s">
        <v>1207</v>
      </c>
      <c r="C563" s="21">
        <v>2</v>
      </c>
      <c r="D563" s="19">
        <v>3</v>
      </c>
      <c r="E563" s="5">
        <v>592.5</v>
      </c>
      <c r="F563" s="16">
        <f>C563*E563+E563/5*D563</f>
        <v>1540.5</v>
      </c>
    </row>
    <row r="564" spans="1:6" ht="56.25" x14ac:dyDescent="0.25">
      <c r="A564" s="6" t="s">
        <v>552</v>
      </c>
      <c r="B564" s="17" t="s">
        <v>1104</v>
      </c>
      <c r="C564" s="21">
        <v>0</v>
      </c>
      <c r="D564" s="19">
        <v>0</v>
      </c>
      <c r="E564" s="5">
        <v>8318.7000000000007</v>
      </c>
      <c r="F564" s="16">
        <f>C564*E564+E564/1*D564</f>
        <v>0</v>
      </c>
    </row>
    <row r="565" spans="1:6" ht="56.25" x14ac:dyDescent="0.25">
      <c r="A565" s="6" t="s">
        <v>553</v>
      </c>
      <c r="B565" s="17" t="s">
        <v>1105</v>
      </c>
      <c r="C565" s="21">
        <v>0</v>
      </c>
      <c r="D565" s="19">
        <v>0</v>
      </c>
      <c r="E565" s="5">
        <v>1800</v>
      </c>
      <c r="F565" s="16">
        <f>C565*E565+E565/1*D565</f>
        <v>0</v>
      </c>
    </row>
    <row r="566" spans="1:6" ht="33.75" x14ac:dyDescent="0.25">
      <c r="A566" s="6" t="s">
        <v>554</v>
      </c>
      <c r="B566" s="17" t="s">
        <v>1106</v>
      </c>
      <c r="C566" s="21">
        <v>0</v>
      </c>
      <c r="D566" s="19">
        <v>0</v>
      </c>
      <c r="E566" s="5">
        <v>48896</v>
      </c>
      <c r="F566" s="16">
        <f>C566*E566+E566/28*D566</f>
        <v>0</v>
      </c>
    </row>
    <row r="567" spans="1:6" ht="45" x14ac:dyDescent="0.25">
      <c r="A567" s="6" t="s">
        <v>555</v>
      </c>
      <c r="B567" s="17" t="s">
        <v>1107</v>
      </c>
      <c r="C567" s="21">
        <v>0</v>
      </c>
      <c r="D567" s="19">
        <v>0</v>
      </c>
      <c r="E567" s="5">
        <v>3323.39</v>
      </c>
      <c r="F567" s="16">
        <f>C567*E567+E567/1*D567</f>
        <v>0</v>
      </c>
    </row>
    <row r="568" spans="1:6" ht="45" x14ac:dyDescent="0.25">
      <c r="A568" s="6" t="s">
        <v>556</v>
      </c>
      <c r="B568" s="17" t="s">
        <v>1108</v>
      </c>
      <c r="C568" s="21">
        <v>0</v>
      </c>
      <c r="D568" s="19">
        <v>0</v>
      </c>
      <c r="E568" s="5">
        <v>1346.36</v>
      </c>
      <c r="F568" s="16">
        <f>C568*E568+E568/1*D568</f>
        <v>0</v>
      </c>
    </row>
    <row r="569" spans="1:6" ht="22.5" x14ac:dyDescent="0.25">
      <c r="A569" s="6" t="s">
        <v>557</v>
      </c>
      <c r="B569" s="17" t="s">
        <v>1109</v>
      </c>
      <c r="C569" s="21">
        <v>0</v>
      </c>
      <c r="D569" s="19">
        <v>0</v>
      </c>
      <c r="E569" s="5">
        <v>24134.94</v>
      </c>
      <c r="F569" s="16">
        <f>C569*E569+E569/21*D569</f>
        <v>0</v>
      </c>
    </row>
    <row r="570" spans="1:6" ht="22.5" x14ac:dyDescent="0.25">
      <c r="A570" s="6" t="s">
        <v>558</v>
      </c>
      <c r="B570" s="17" t="s">
        <v>1110</v>
      </c>
      <c r="C570" s="21">
        <v>5</v>
      </c>
      <c r="D570" s="19">
        <v>0</v>
      </c>
      <c r="E570" s="5">
        <v>22928.19</v>
      </c>
      <c r="F570" s="16">
        <f>C570*E570+E570/21*D570</f>
        <v>114640.95</v>
      </c>
    </row>
    <row r="571" spans="1:6" ht="22.5" x14ac:dyDescent="0.25">
      <c r="A571" s="6" t="s">
        <v>559</v>
      </c>
      <c r="B571" s="17" t="s">
        <v>1111</v>
      </c>
      <c r="C571" s="21">
        <v>0</v>
      </c>
      <c r="D571" s="19">
        <v>0</v>
      </c>
      <c r="E571" s="5">
        <v>24134.94</v>
      </c>
      <c r="F571" s="16">
        <f>C571*E571+E571/21*D571</f>
        <v>0</v>
      </c>
    </row>
    <row r="572" spans="1:6" ht="57" x14ac:dyDescent="0.25">
      <c r="A572" s="1" t="s">
        <v>560</v>
      </c>
      <c r="B572" s="8" t="s">
        <v>1168</v>
      </c>
      <c r="C572" s="21">
        <v>2</v>
      </c>
      <c r="D572" s="19">
        <v>0</v>
      </c>
      <c r="E572" s="5">
        <v>132.54</v>
      </c>
      <c r="F572" s="16">
        <f>C572*E572+E572/1*D572</f>
        <v>265.08</v>
      </c>
    </row>
    <row r="573" spans="1:6" ht="33.75" x14ac:dyDescent="0.25">
      <c r="A573" s="6" t="s">
        <v>561</v>
      </c>
      <c r="B573" s="17" t="s">
        <v>1112</v>
      </c>
      <c r="C573" s="21">
        <v>0</v>
      </c>
      <c r="D573" s="19">
        <v>0</v>
      </c>
      <c r="E573" s="5">
        <v>22928.19</v>
      </c>
      <c r="F573" s="16">
        <f>C573*E573+E573/63*D573</f>
        <v>0</v>
      </c>
    </row>
    <row r="574" spans="1:6" ht="45" x14ac:dyDescent="0.25">
      <c r="A574" s="6" t="s">
        <v>562</v>
      </c>
      <c r="B574" s="17" t="s">
        <v>1113</v>
      </c>
      <c r="C574" s="21">
        <v>0</v>
      </c>
      <c r="D574" s="19">
        <v>0</v>
      </c>
      <c r="E574" s="5">
        <v>9845</v>
      </c>
      <c r="F574" s="16">
        <f>C574*E574+E574/10*D574</f>
        <v>0</v>
      </c>
    </row>
    <row r="575" spans="1:6" ht="33.75" x14ac:dyDescent="0.25">
      <c r="A575" s="6" t="s">
        <v>563</v>
      </c>
      <c r="B575" s="17" t="s">
        <v>1114</v>
      </c>
      <c r="C575" s="21">
        <v>0</v>
      </c>
      <c r="D575" s="19">
        <v>0</v>
      </c>
      <c r="E575" s="5">
        <v>49.85</v>
      </c>
      <c r="F575" s="16">
        <f>C575*E575+E575/50*D575</f>
        <v>0</v>
      </c>
    </row>
    <row r="576" spans="1:6" ht="33.75" x14ac:dyDescent="0.25">
      <c r="A576" s="6" t="s">
        <v>564</v>
      </c>
      <c r="B576" s="17" t="s">
        <v>1115</v>
      </c>
      <c r="C576" s="21">
        <v>8</v>
      </c>
      <c r="D576" s="19">
        <v>0</v>
      </c>
      <c r="E576" s="5">
        <v>30996</v>
      </c>
      <c r="F576" s="16">
        <f>C576*E576+E576/60*D576</f>
        <v>247968</v>
      </c>
    </row>
    <row r="577" spans="1:6" ht="56.25" x14ac:dyDescent="0.25">
      <c r="A577" s="6" t="s">
        <v>565</v>
      </c>
      <c r="B577" s="17" t="s">
        <v>1116</v>
      </c>
      <c r="C577" s="21">
        <v>0</v>
      </c>
      <c r="D577" s="19">
        <v>0</v>
      </c>
      <c r="E577" s="5">
        <v>140</v>
      </c>
      <c r="F577" s="16">
        <f>C577*E577+E577/5*D577</f>
        <v>0</v>
      </c>
    </row>
    <row r="578" spans="1:6" ht="78.75" x14ac:dyDescent="0.25">
      <c r="A578" s="6" t="s">
        <v>566</v>
      </c>
      <c r="B578" s="17" t="s">
        <v>1117</v>
      </c>
      <c r="C578" s="21">
        <v>0</v>
      </c>
      <c r="D578" s="19">
        <v>0</v>
      </c>
      <c r="E578" s="5">
        <v>363.09</v>
      </c>
      <c r="F578" s="16">
        <f>C578*E578+E578/1*D578</f>
        <v>0</v>
      </c>
    </row>
    <row r="579" spans="1:6" ht="45" x14ac:dyDescent="0.25">
      <c r="A579" s="6" t="s">
        <v>567</v>
      </c>
      <c r="B579" s="17" t="s">
        <v>1118</v>
      </c>
      <c r="C579" s="21">
        <v>0</v>
      </c>
      <c r="D579" s="19">
        <v>0</v>
      </c>
      <c r="E579" s="5">
        <v>0.01</v>
      </c>
      <c r="F579" s="16">
        <f>C579*E579+E579/120*D579</f>
        <v>0</v>
      </c>
    </row>
    <row r="580" spans="1:6" ht="33.75" x14ac:dyDescent="0.25">
      <c r="A580" s="6" t="s">
        <v>568</v>
      </c>
      <c r="B580" s="17" t="s">
        <v>1119</v>
      </c>
      <c r="C580" s="21">
        <v>0</v>
      </c>
      <c r="D580" s="19">
        <v>0</v>
      </c>
      <c r="E580" s="5">
        <v>0.01</v>
      </c>
      <c r="F580" s="16">
        <f>C580*E580+E580/30*D580</f>
        <v>0</v>
      </c>
    </row>
    <row r="581" spans="1:6" ht="33.75" x14ac:dyDescent="0.25">
      <c r="A581" s="6" t="s">
        <v>569</v>
      </c>
      <c r="B581" s="17" t="s">
        <v>1120</v>
      </c>
      <c r="C581" s="21">
        <v>0</v>
      </c>
      <c r="D581" s="19">
        <v>0</v>
      </c>
      <c r="E581" s="5">
        <v>0.01</v>
      </c>
      <c r="F581" s="16">
        <f>C581*E581+E581/30*D581</f>
        <v>0</v>
      </c>
    </row>
    <row r="582" spans="1:6" ht="45" x14ac:dyDescent="0.25">
      <c r="A582" s="6" t="s">
        <v>570</v>
      </c>
      <c r="B582" s="17" t="s">
        <v>1121</v>
      </c>
      <c r="C582" s="21">
        <v>0</v>
      </c>
      <c r="D582" s="19">
        <v>0</v>
      </c>
      <c r="E582" s="5">
        <v>0.01</v>
      </c>
      <c r="F582" s="16">
        <f>C582*E582+E582/30*D582</f>
        <v>0</v>
      </c>
    </row>
    <row r="583" spans="1:6" ht="22.5" x14ac:dyDescent="0.25">
      <c r="A583" s="6" t="s">
        <v>571</v>
      </c>
      <c r="B583" s="17" t="s">
        <v>1122</v>
      </c>
      <c r="C583" s="21">
        <v>0</v>
      </c>
      <c r="D583" s="19">
        <v>0</v>
      </c>
      <c r="E583" s="5">
        <v>0.01</v>
      </c>
      <c r="F583" s="16">
        <f>C583*E583+E583/10*D583</f>
        <v>0</v>
      </c>
    </row>
    <row r="584" spans="1:6" ht="45.75" x14ac:dyDescent="0.25">
      <c r="A584" s="1" t="s">
        <v>572</v>
      </c>
      <c r="B584" s="8" t="s">
        <v>1169</v>
      </c>
      <c r="C584" s="21">
        <v>1</v>
      </c>
      <c r="D584" s="19">
        <v>3</v>
      </c>
      <c r="E584" s="5">
        <v>38</v>
      </c>
      <c r="F584" s="16">
        <f>C584*E584+E584/10*D584</f>
        <v>49.4</v>
      </c>
    </row>
    <row r="585" spans="1:6" ht="33.75" x14ac:dyDescent="0.25">
      <c r="A585" s="6" t="s">
        <v>573</v>
      </c>
      <c r="B585" s="17" t="s">
        <v>1123</v>
      </c>
      <c r="C585" s="21">
        <v>4</v>
      </c>
      <c r="D585" s="19">
        <v>0</v>
      </c>
      <c r="E585" s="42">
        <v>0.01</v>
      </c>
      <c r="F585" s="16">
        <f t="shared" ref="F585:F592" si="8">C585*E585+E585/1*D585</f>
        <v>0.04</v>
      </c>
    </row>
    <row r="586" spans="1:6" ht="360" x14ac:dyDescent="0.25">
      <c r="A586" s="6" t="s">
        <v>574</v>
      </c>
      <c r="B586" s="17" t="s">
        <v>1124</v>
      </c>
      <c r="C586" s="21">
        <v>61</v>
      </c>
      <c r="D586" s="19">
        <v>0</v>
      </c>
      <c r="E586" s="5">
        <v>1274.72</v>
      </c>
      <c r="F586" s="16">
        <f t="shared" si="8"/>
        <v>77757.919999999998</v>
      </c>
    </row>
    <row r="587" spans="1:6" ht="304.5" x14ac:dyDescent="0.25">
      <c r="A587" s="6" t="s">
        <v>575</v>
      </c>
      <c r="B587" s="7" t="s">
        <v>1167</v>
      </c>
      <c r="C587" s="21">
        <v>0</v>
      </c>
      <c r="D587" s="19">
        <v>0</v>
      </c>
      <c r="E587" s="5">
        <v>1490</v>
      </c>
      <c r="F587" s="16">
        <f t="shared" si="8"/>
        <v>0</v>
      </c>
    </row>
    <row r="588" spans="1:6" ht="281.25" x14ac:dyDescent="0.25">
      <c r="A588" s="6" t="s">
        <v>576</v>
      </c>
      <c r="B588" s="17" t="s">
        <v>1125</v>
      </c>
      <c r="C588" s="21">
        <v>0</v>
      </c>
      <c r="D588" s="19">
        <v>0</v>
      </c>
      <c r="E588" s="5">
        <v>0.01</v>
      </c>
      <c r="F588" s="16">
        <f t="shared" si="8"/>
        <v>0</v>
      </c>
    </row>
    <row r="589" spans="1:6" ht="281.25" x14ac:dyDescent="0.25">
      <c r="A589" s="6" t="s">
        <v>577</v>
      </c>
      <c r="B589" s="17" t="s">
        <v>1126</v>
      </c>
      <c r="C589" s="21">
        <v>0</v>
      </c>
      <c r="D589" s="19">
        <v>0</v>
      </c>
      <c r="E589" s="5">
        <v>0.01</v>
      </c>
      <c r="F589" s="16">
        <f t="shared" si="8"/>
        <v>0</v>
      </c>
    </row>
    <row r="590" spans="1:6" ht="33.75" x14ac:dyDescent="0.25">
      <c r="A590" s="6" t="s">
        <v>578</v>
      </c>
      <c r="B590" s="17" t="s">
        <v>1127</v>
      </c>
      <c r="C590" s="21">
        <v>0</v>
      </c>
      <c r="D590" s="19">
        <v>0</v>
      </c>
      <c r="E590" s="5">
        <v>0.01</v>
      </c>
      <c r="F590" s="16">
        <f t="shared" si="8"/>
        <v>0</v>
      </c>
    </row>
    <row r="591" spans="1:6" ht="56.25" x14ac:dyDescent="0.25">
      <c r="A591" s="6" t="s">
        <v>579</v>
      </c>
      <c r="B591" s="17" t="s">
        <v>1128</v>
      </c>
      <c r="C591" s="21">
        <v>0</v>
      </c>
      <c r="D591" s="19">
        <v>0</v>
      </c>
      <c r="E591" s="5">
        <v>0.01</v>
      </c>
      <c r="F591" s="16">
        <f t="shared" si="8"/>
        <v>0</v>
      </c>
    </row>
    <row r="592" spans="1:6" ht="33.75" x14ac:dyDescent="0.25">
      <c r="A592" s="6" t="s">
        <v>580</v>
      </c>
      <c r="B592" s="17" t="s">
        <v>1129</v>
      </c>
      <c r="C592" s="21">
        <v>0</v>
      </c>
      <c r="D592" s="19">
        <v>0</v>
      </c>
      <c r="E592" s="5">
        <v>0.01</v>
      </c>
      <c r="F592" s="16">
        <f t="shared" si="8"/>
        <v>0</v>
      </c>
    </row>
    <row r="593" spans="1:6" ht="33.75" x14ac:dyDescent="0.25">
      <c r="A593" s="6" t="s">
        <v>581</v>
      </c>
      <c r="B593" s="17" t="s">
        <v>1130</v>
      </c>
      <c r="C593" s="21">
        <v>2</v>
      </c>
      <c r="D593" s="19">
        <v>0</v>
      </c>
      <c r="E593" s="42">
        <v>0.01</v>
      </c>
      <c r="F593" s="16">
        <f>C593*E593+E593/4*D593</f>
        <v>0.02</v>
      </c>
    </row>
    <row r="594" spans="1:6" ht="56.25" x14ac:dyDescent="0.25">
      <c r="A594" s="6" t="s">
        <v>582</v>
      </c>
      <c r="B594" s="17" t="s">
        <v>1131</v>
      </c>
      <c r="C594" s="21">
        <v>0</v>
      </c>
      <c r="D594" s="19">
        <v>0</v>
      </c>
      <c r="E594" s="5">
        <v>0.01</v>
      </c>
      <c r="F594" s="16">
        <f>C594*E594+E594/1*D594</f>
        <v>0</v>
      </c>
    </row>
    <row r="595" spans="1:6" ht="33.75" x14ac:dyDescent="0.25">
      <c r="A595" s="6" t="s">
        <v>583</v>
      </c>
      <c r="B595" s="17" t="s">
        <v>1132</v>
      </c>
      <c r="C595" s="21">
        <v>0</v>
      </c>
      <c r="D595" s="19">
        <v>0</v>
      </c>
      <c r="E595" s="5">
        <v>0.01</v>
      </c>
      <c r="F595" s="16">
        <f>C595*E595+E595/1*D595</f>
        <v>0</v>
      </c>
    </row>
    <row r="596" spans="1:6" ht="101.25" x14ac:dyDescent="0.25">
      <c r="A596" s="6" t="s">
        <v>584</v>
      </c>
      <c r="B596" s="17" t="s">
        <v>1133</v>
      </c>
      <c r="C596" s="21">
        <v>0</v>
      </c>
      <c r="D596" s="19">
        <v>0</v>
      </c>
      <c r="E596" s="5">
        <v>0.01</v>
      </c>
      <c r="F596" s="16">
        <f>C596*E596+E596/3*D596</f>
        <v>0</v>
      </c>
    </row>
    <row r="597" spans="1:6" ht="78.75" x14ac:dyDescent="0.25">
      <c r="A597" s="6" t="s">
        <v>585</v>
      </c>
      <c r="B597" s="17" t="s">
        <v>1134</v>
      </c>
      <c r="C597" s="21">
        <v>49</v>
      </c>
      <c r="D597" s="19">
        <v>0</v>
      </c>
      <c r="E597" s="42">
        <v>0.01</v>
      </c>
      <c r="F597" s="16">
        <f>C597*E597+E597/1*D597</f>
        <v>0.49</v>
      </c>
    </row>
    <row r="598" spans="1:6" ht="90" x14ac:dyDescent="0.25">
      <c r="A598" s="6" t="s">
        <v>586</v>
      </c>
      <c r="B598" s="17" t="s">
        <v>1135</v>
      </c>
      <c r="C598" s="21">
        <v>29</v>
      </c>
      <c r="D598" s="19">
        <v>0</v>
      </c>
      <c r="E598" s="42">
        <v>0.01</v>
      </c>
      <c r="F598" s="16">
        <f>C598*E598+E598/1*D598</f>
        <v>0.28999999999999998</v>
      </c>
    </row>
    <row r="599" spans="1:6" ht="67.5" x14ac:dyDescent="0.25">
      <c r="A599" s="6" t="s">
        <v>587</v>
      </c>
      <c r="B599" s="17" t="s">
        <v>1136</v>
      </c>
      <c r="C599" s="21">
        <v>1</v>
      </c>
      <c r="D599" s="19">
        <v>18</v>
      </c>
      <c r="E599" s="42">
        <v>0.01</v>
      </c>
      <c r="F599" s="16">
        <f>C599*E599+E599/30*D599</f>
        <v>1.6E-2</v>
      </c>
    </row>
    <row r="600" spans="1:6" ht="45" x14ac:dyDescent="0.25">
      <c r="A600" s="6" t="s">
        <v>588</v>
      </c>
      <c r="B600" s="17" t="s">
        <v>1137</v>
      </c>
      <c r="C600" s="21">
        <v>0</v>
      </c>
      <c r="D600" s="19">
        <v>0</v>
      </c>
      <c r="E600" s="5">
        <v>0.01</v>
      </c>
      <c r="F600" s="16">
        <f>C600*E600+E600/1*D600</f>
        <v>0</v>
      </c>
    </row>
    <row r="601" spans="1:6" ht="56.25" x14ac:dyDescent="0.25">
      <c r="A601" s="6" t="s">
        <v>589</v>
      </c>
      <c r="B601" s="17" t="s">
        <v>1138</v>
      </c>
      <c r="C601" s="28">
        <v>0</v>
      </c>
      <c r="D601" s="29">
        <v>0</v>
      </c>
      <c r="E601" s="5">
        <v>0.01</v>
      </c>
      <c r="F601" s="16">
        <f>C601*E601+E601/1*D601</f>
        <v>0</v>
      </c>
    </row>
    <row r="602" spans="1:6" ht="56.25" x14ac:dyDescent="0.25">
      <c r="A602" s="6" t="s">
        <v>590</v>
      </c>
      <c r="B602" s="23" t="s">
        <v>1139</v>
      </c>
      <c r="C602" s="30">
        <v>0</v>
      </c>
      <c r="D602" s="31">
        <v>0</v>
      </c>
      <c r="E602" s="5">
        <v>0.01</v>
      </c>
      <c r="F602" s="16">
        <f>C602*E602+E602/1*D602</f>
        <v>0</v>
      </c>
    </row>
    <row r="603" spans="1:6" ht="33.75" x14ac:dyDescent="0.25">
      <c r="A603" s="6" t="s">
        <v>591</v>
      </c>
      <c r="B603" s="23" t="s">
        <v>1140</v>
      </c>
      <c r="C603" s="30">
        <v>0</v>
      </c>
      <c r="D603" s="32">
        <v>0</v>
      </c>
      <c r="E603" s="5">
        <v>0.01</v>
      </c>
      <c r="F603" s="16">
        <f>C603*E603+E603/10*D603</f>
        <v>0</v>
      </c>
    </row>
    <row r="604" spans="1:6" ht="100.5" customHeight="1" x14ac:dyDescent="0.25">
      <c r="A604" s="9"/>
      <c r="B604" s="33"/>
      <c r="C604" s="9"/>
      <c r="D604" s="9"/>
      <c r="E604" s="34" t="s">
        <v>1163</v>
      </c>
      <c r="F604" s="35">
        <f>SUM(F3:F603)</f>
        <v>4308482.8928880952</v>
      </c>
    </row>
  </sheetData>
  <autoFilter ref="A2:F604" xr:uid="{00000000-0009-0000-0000-000001000000}"/>
  <mergeCells count="1">
    <mergeCell ref="B1:E1"/>
  </mergeCells>
  <pageMargins left="0.23622047244094491" right="0.23622047244094491" top="0.74803149606299213" bottom="0.35" header="0.31496062992125984" footer="0.31496062992125984"/>
  <pageSetup scale="78" fitToHeight="0" orientation="portrait"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CONSUMO ABRIL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Martha Sanchez</cp:lastModifiedBy>
  <cp:lastPrinted>2022-05-06T16:57:03Z</cp:lastPrinted>
  <dcterms:created xsi:type="dcterms:W3CDTF">2022-03-31T23:24:32Z</dcterms:created>
  <dcterms:modified xsi:type="dcterms:W3CDTF">2022-06-02T16:13:45Z</dcterms:modified>
</cp:coreProperties>
</file>