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D:\Users\julieta.morales.i\Desktop\2021\"/>
    </mc:Choice>
  </mc:AlternateContent>
  <bookViews>
    <workbookView xWindow="0" yWindow="0" windowWidth="25200" windowHeight="11985" firstSheet="2" activeTab="2"/>
  </bookViews>
  <sheets>
    <sheet name="Base Índicadores" sheetId="80" state="hidden" r:id="rId1"/>
    <sheet name="TABLAS" sheetId="86" state="hidden" r:id="rId2"/>
    <sheet name=" DASHBOARD 1" sheetId="87" r:id="rId3"/>
    <sheet name="DASHBOARD 2" sheetId="91" r:id="rId4"/>
  </sheets>
  <definedNames>
    <definedName name="_xlnm._FilterDatabase" localSheetId="0" hidden="1">'Base Índicadores'!$P$13:$Q$13</definedName>
    <definedName name="_xlnm.Print_Area" localSheetId="2">' DASHBOARD 1'!$A$1:$P$69</definedName>
    <definedName name="SegmentaciónDeDatos_AÑO">#N/A</definedName>
    <definedName name="SegmentaciónDeDatos_Avance">#N/A</definedName>
    <definedName name="SegmentaciónDeDatos_Nombre_Indicador">#N/A</definedName>
  </definedNames>
  <calcPr calcId="191029"/>
  <pivotCaches>
    <pivotCache cacheId="0" r:id="rId5"/>
  </pivotCaches>
  <extLst>
    <ext xmlns:x14="http://schemas.microsoft.com/office/spreadsheetml/2009/9/main" uri="{BBE1A952-AA13-448e-AADC-164F8A28A991}">
      <x14:slicerCaches>
        <x14:slicerCache r:id="rId6"/>
        <x14:slicerCache r:id="rId7"/>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2" i="80" l="1"/>
  <c r="J33" i="80"/>
  <c r="M33" i="80" s="1"/>
  <c r="F33" i="80"/>
  <c r="F35" i="80"/>
  <c r="M35" i="80" l="1"/>
  <c r="J35" i="80" l="1"/>
  <c r="F32" i="80" l="1"/>
  <c r="M36" i="80" l="1"/>
  <c r="L3" i="91"/>
  <c r="D65" i="91" l="1"/>
  <c r="C65" i="91"/>
  <c r="B67" i="91"/>
  <c r="B66" i="91"/>
  <c r="B21" i="91"/>
  <c r="I38" i="91"/>
  <c r="H38" i="91"/>
  <c r="G40" i="91"/>
  <c r="G39" i="91"/>
  <c r="D38" i="91"/>
  <c r="C38" i="91"/>
  <c r="B40" i="91"/>
  <c r="B39" i="91"/>
  <c r="I29" i="91"/>
  <c r="H29" i="91"/>
  <c r="G32" i="91"/>
  <c r="G31" i="91"/>
  <c r="G30" i="91"/>
  <c r="B32" i="91"/>
  <c r="B31" i="91"/>
  <c r="B30" i="91"/>
  <c r="D29" i="91"/>
  <c r="C29" i="91"/>
  <c r="C66" i="91"/>
  <c r="D40" i="91"/>
  <c r="I40" i="91"/>
  <c r="C40" i="91"/>
  <c r="H32" i="91"/>
  <c r="I30" i="91"/>
  <c r="D67" i="91"/>
  <c r="C30" i="91"/>
  <c r="H39" i="91"/>
  <c r="D39" i="91"/>
  <c r="D31" i="91"/>
  <c r="G36" i="87" l="1"/>
  <c r="F36" i="87"/>
  <c r="E42" i="87"/>
  <c r="E41" i="87"/>
  <c r="E40" i="87"/>
  <c r="E39" i="87"/>
  <c r="E38" i="87"/>
  <c r="E37" i="87"/>
  <c r="H29" i="87"/>
  <c r="G29" i="87"/>
  <c r="F29" i="87"/>
  <c r="E29" i="87"/>
  <c r="D29" i="87"/>
  <c r="C29" i="87"/>
  <c r="B32" i="87"/>
  <c r="B31" i="87"/>
  <c r="B30" i="87"/>
  <c r="B21" i="87"/>
  <c r="C31" i="91"/>
  <c r="G41" i="87"/>
  <c r="D32" i="87"/>
  <c r="I32" i="91"/>
  <c r="F42" i="87"/>
  <c r="I39" i="91"/>
  <c r="H40" i="91"/>
  <c r="G31" i="87"/>
  <c r="D32" i="91"/>
  <c r="H30" i="87"/>
  <c r="E30" i="87"/>
  <c r="F41" i="87"/>
  <c r="G39" i="87"/>
  <c r="H32" i="87"/>
  <c r="F31" i="87"/>
  <c r="G37" i="87"/>
  <c r="H30" i="91"/>
  <c r="D66" i="91"/>
  <c r="G32" i="87"/>
  <c r="I31" i="91"/>
  <c r="H31" i="91"/>
  <c r="H31" i="87"/>
  <c r="C31" i="87"/>
  <c r="C67" i="91"/>
  <c r="G30" i="87"/>
  <c r="G42" i="87"/>
  <c r="G38" i="87"/>
  <c r="G40" i="87"/>
  <c r="F32" i="87"/>
  <c r="D30" i="91"/>
  <c r="E31" i="87"/>
  <c r="C30" i="87"/>
  <c r="F39" i="87"/>
  <c r="E32" i="87"/>
  <c r="C32" i="87"/>
  <c r="C39" i="91"/>
  <c r="F30" i="87"/>
  <c r="C32" i="91"/>
  <c r="F40" i="87"/>
  <c r="F37" i="87"/>
  <c r="F38" i="87"/>
  <c r="D31" i="87"/>
  <c r="D30" i="87"/>
</calcChain>
</file>

<file path=xl/sharedStrings.xml><?xml version="1.0" encoding="utf-8"?>
<sst xmlns="http://schemas.openxmlformats.org/spreadsheetml/2006/main" count="320" uniqueCount="108">
  <si>
    <t>(Número de cargamentos agrícolas y pecuarios de importación comercial de alto riesgo sanitario con medidas cuarentenarias aplicadas / Número de cargamentos agrícolas y pecuarios de importación comercial de alto riesgo sanitario detectados)*100</t>
  </si>
  <si>
    <t>(Número de cargamentos agrícolas y pecuarios de movilización nacional de alto riesgo sanitario con medidas cuarentenarias aplicadas en Sitios de Inspección Federal / Número de cargamentos agrícolas y pecuarios de movilización nacional de alto riesgo sanitario detectados en Sitios de Inspección Federal)*100</t>
  </si>
  <si>
    <t>(Número de sitios de inspección con evidencia de operación /Número de sitios de inspección) *100</t>
  </si>
  <si>
    <t>Efecto</t>
  </si>
  <si>
    <t>El efecto es positivo dado que se aplicó una medida cuarentenaria al 100% de los cargamentos de alto riesgo sanitario detectados, contribuyendo a reducir el riesgo de diseminación de plagas y enfermedades así como a mantener los estatus sanitarios.</t>
  </si>
  <si>
    <t>La meta está por arriba de lo programado debido a la gestión que se realizó con los Estados para el envío oportuno de la información que avala la operación de los sitios de inspección.</t>
  </si>
  <si>
    <t>El efecto es positivo, ya que se cuenta con la evidencia de la operación de los sitios de inspección.</t>
  </si>
  <si>
    <t>Método de Cálculo</t>
  </si>
  <si>
    <t>Nombre Indicador</t>
  </si>
  <si>
    <t>Sentido del Indicador</t>
  </si>
  <si>
    <t>Periodo</t>
  </si>
  <si>
    <t xml:space="preserve">Período </t>
  </si>
  <si>
    <t>Causa</t>
  </si>
  <si>
    <t xml:space="preserve">(Número de cargamentos agrícolas y pecuarios de movilización nacional de alto riesgo sanitario con medidas cuarentenarias aplicadas / Número de cargamentos agrícolas y pecuarios de movilización nacional de alto riesgo sanitario detectados)*100  </t>
  </si>
  <si>
    <t>Ascendente</t>
  </si>
  <si>
    <t>Marzo</t>
  </si>
  <si>
    <t>El número de cargamentos con medidas cuarentenarias aplicadas fue mayor al estimado en la programación,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t>
  </si>
  <si>
    <t>El efecto es positivo dado que se aplicó una medida cuarentenaria al 100% de los cargamentos de alto riesgo sanitario detectados, se contribuye a reducir el riesgo de diseminación de plagas y enfermedades así como a mantener los estatus sanitarios.</t>
  </si>
  <si>
    <t>Junio</t>
  </si>
  <si>
    <t>El comportamiento de la meta está de acuerdo a lo programado. La variación en el valor absoluto es mínima y no considerable.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t>
  </si>
  <si>
    <t>El efecto es positivo dado que se aplicó una medida cuarentenaria al 100% de los cargamentos de alto riesgo sanitario detectados, se contribuye a reducir el riesgo de diseminación de plagas y enfermedades, así como a mantener los estatus sanitarios.</t>
  </si>
  <si>
    <t>Septiembre</t>
  </si>
  <si>
    <t>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t>
  </si>
  <si>
    <t>El efecto es positivo dado que se aplicó una medida cuarentenaria al 100% de los cargamentos de alto riesgo sanitario detectados, contribuyendo a reducir el riesgo de diseminación de plagas y enfermedades, así como a mantener los estatus sanitarios.</t>
  </si>
  <si>
    <t>Diciembre</t>
  </si>
  <si>
    <t>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Sitios de Inspección, así como del cumplimiento de los requisitos para ser movilizados, las circunstancias en que se presentan y el  riesgo que representan, por lo que no es una variable que se pueda determinar previamente.</t>
  </si>
  <si>
    <t>A pesar de que el número de cargamentos de importación comercial de alto riesgo sanitario es mayor al estimado en la programación, la meta esta por debajo de la meta programada la cual fue 100=400/400, lo anterior, debido a que existen cargamentos que están pendientes, en espera de la elección del importador sobre la medida a aplicar (retorno, destrucción o acondicionamiento). Este indicador fue incorporado a la MIR del Programa S263, en el mes de junio de acuerdo a la autorización de la SHCP y el CONEVAL, por lo que, en el Sistema, no se reflejan las metas del ciclo presupuestal en curso.</t>
  </si>
  <si>
    <t xml:space="preserve">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t>
  </si>
  <si>
    <t>La meta y los valores de numerador y denominador están por debajo de la meta programada (100=900/900), debido a la crisis económica causada por la pandemia del COVID 19, que provoco disminución en la cantidad de cargamentos de importación. Este indicador fue incorporado a la MIR del Programa S263, en el mes de junio de acuerdo a la autorización de la SHCP y el CONEVAL, por lo que, en el Sistema, no se reflejan las metas del ciclo presupuestal en curso.</t>
  </si>
  <si>
    <t>Sin efectos cuantificables toda vez que los cargamentos de importación pendientes de aplicación de medidas cuarentenarias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t>
  </si>
  <si>
    <t xml:space="preserve">La meta y los valores de numerador y denominador están por debajo de la meta programada, debido a la crisis económica causada por la pandemia del COVID 19, que provocó disminución en la cantidad de cargamentos de importación. Además de que existen cargamentos que están pendientes, en espera de la elección del importador sobre la medida cuarentenaria a aplicar (retorno, destrucción o acondicionamiento). </t>
  </si>
  <si>
    <t>El número de cargamentos con medidas cuarentenarias aplicadas  fue mayor al estimado en la programación (250/250),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t>
  </si>
  <si>
    <t>El comportamiento de la meta está de acuerdo a lo programado, sin embargo, el número de cargamentos con medidas cuarentenarias aplicadas fue menor al estimado en la programación (550/550), debido a que la pandemia de COVID 19 ha afectado el flujo comercial a nivel nacional.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t>
  </si>
  <si>
    <t xml:space="preserve">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t>
  </si>
  <si>
    <t xml:space="preserve">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t>
  </si>
  <si>
    <t>Metas Ciclo Presupuestario 2020</t>
  </si>
  <si>
    <t>Avances Trimestrales</t>
  </si>
  <si>
    <t>Semáforo</t>
  </si>
  <si>
    <t>Justificaciones (En caso de que exista diferencia entre los avances registrados y las metas programadas al periodo, se deberá de explicar las causas y los posibles efectos de dicha variación)</t>
  </si>
  <si>
    <t>Denominador Programado</t>
  </si>
  <si>
    <t>Meta Programada</t>
  </si>
  <si>
    <t xml:space="preserve"> Cumplimiento</t>
  </si>
  <si>
    <t>AÑO</t>
  </si>
  <si>
    <t>Numerador Programado</t>
  </si>
  <si>
    <t>Estado</t>
  </si>
  <si>
    <t>Avance Estado</t>
  </si>
  <si>
    <t>Avance</t>
  </si>
  <si>
    <t>Programado</t>
  </si>
  <si>
    <t>Etiquetas de fila</t>
  </si>
  <si>
    <t>Denominador</t>
  </si>
  <si>
    <t>Meta</t>
  </si>
  <si>
    <t>Método de Cálculo:</t>
  </si>
  <si>
    <t>Etiquetas de columna</t>
  </si>
  <si>
    <t>Numerador</t>
  </si>
  <si>
    <t>Valores</t>
  </si>
  <si>
    <t>Avance Meta</t>
  </si>
  <si>
    <t>Avance Numerador</t>
  </si>
  <si>
    <t>Avance Denominador</t>
  </si>
  <si>
    <t>1er. Semestre</t>
  </si>
  <si>
    <t>1er. Trimestre</t>
  </si>
  <si>
    <t>2do. Trimestre</t>
  </si>
  <si>
    <t>2do. Semestre</t>
  </si>
  <si>
    <t>3er. Trimestre</t>
  </si>
  <si>
    <t>4to. Trimestre</t>
  </si>
  <si>
    <t>Valores realizados del Indicador:</t>
  </si>
  <si>
    <t>Programado y realizado</t>
  </si>
  <si>
    <t>Programada</t>
  </si>
  <si>
    <t>Realizada</t>
  </si>
  <si>
    <t xml:space="preserve">b) A2.1 Porcentaje de cargamentos agrícolas y pecuarios de movilización nacional de alto riesgo sanitario detectados a los que se les aplican medidas cuarentenarias.  </t>
  </si>
  <si>
    <t>d) A5.1.4 Porcentaje de cargamentos agrícolas y pecuarios de importación comercial, de alto riesgo sanitario detectados a los que se les aplican medidas cuarentenarias.</t>
  </si>
  <si>
    <t>e) A5.1.5 Porcentaje de cargamentos agrícolas y pecuarios de movilización nacional de alto riesgo sanitario detectados a los que se les aplican medidas cuarentenarias en Sitios de Inpección Federal.</t>
  </si>
  <si>
    <t>a) C2. Porcentaje de sitios de inspección con evidencia de operación</t>
  </si>
  <si>
    <t>b) A4.1.4 Porcentaje de cargamentos agrícolas y pecuarios de importación comercial, de alto riesgo sanitario detectados a los que se les aplican medidas cuarentenarias.</t>
  </si>
  <si>
    <t>c) A4.1.5 Porcentaje de cargamentos agrícolas y pecuarios de movilización nacional de alto riesgo sanitario detectados a los que se les aplican medidas cuarentenarias en Sitios de Inpección Federal.</t>
  </si>
  <si>
    <t xml:space="preserve">c) C5.1 Índice de acciones estratégica para la prevención y fortalecimiento de las actividades de sanidad    </t>
  </si>
  <si>
    <t>(((0.33)*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t>
  </si>
  <si>
    <t>a) C4.1 Índice de acciones estratégica para la prevención y fortalecimiento de las actividades de sanidad</t>
  </si>
  <si>
    <t>DMN</t>
  </si>
  <si>
    <t>DIPAF</t>
  </si>
  <si>
    <t>Índice conjunto DGIF/DGSA/DGSV.</t>
  </si>
  <si>
    <t>(Varios elementos)</t>
  </si>
  <si>
    <t>Valores en la Importación de Mercancias:</t>
  </si>
  <si>
    <t>Valores en la Movilización Nacional de Mercancías:</t>
  </si>
  <si>
    <t>Valores realizados del Indice aportado por DGIF:</t>
  </si>
  <si>
    <t>b) C4.1 Índice de acciones estratégica para la prevención y fortalecimiento de las actividades de sanidad</t>
  </si>
  <si>
    <t xml:space="preserve">a) C5.1 Índice de acciones estratégica para la prevención y fortalecimiento de las actividades de sanidad    </t>
  </si>
  <si>
    <t>El número de cargametos con medidas cuarentenarias aplicadas fue mayor al estimado en la prgramación  (250/250), sin embago, se cumple con la meta al 100% de cargamentos con irregularidades detectados a los cuales se les aplicó una medida para evitar su ingreso a las zonas de mejores estatus sanitarios. Es importante mencioanr que la aplicaci´n de medidas cuarentenarias que imidadn el ingreso a zonas con mejor estatus a cargamentos ade alto riesgo saninatio, depende del flujo comercial que transita por los Sitios de Inpsección Federal, así como del cumplimiento de los requsitiso para ser movilizados, las circunstancias en que se presentan y el riesgo que representan, por por que es una variable que no se pueda determiar previamente.
Una causa adicioan al incremento del númerador y denominador fue el establecimiento del Dispositivo Nacional de Emergencia para controlar y erradicar el brote de Mosca de Mediterráneo Ceratitis capitata (Wiedemann), en algunos municipios del estado de Chiapas, donde se integran Sisitios de Inspección Federal para reforzar las medidas de control y vigilancia fitosanitaria de producots hospedantes de la plaga, indicando que el Dispositivo contempla acciones de retención y destrucción de mercancías que no estén amparadas con u Certificado Fitosanitario de Movilización Nacional</t>
  </si>
  <si>
    <t>El efecto es positivo dado que se aplicó una medida cuarenternaria al 100% de los cargamentos de alto riesgo sanitario detectados, se contribuye a reducir el riesgo de diseminación de plagas y enfermedades así como a mantener los estatus sanitarios de los estados.</t>
  </si>
  <si>
    <t>A pesar de que el número de cargamentos de importación comercial de alto riesgo sanitario es menor al estimado en la programación, la cual fue 100=400/400, lo anterior debido a que existen cargamentos que están pendientes, en espera de la elección del importador sobre la medida a aplicar (retorno, destrucci´n o acondicionamiento), toda vez que la ley faculta esta elección.</t>
  </si>
  <si>
    <t>Sin efectos cuantificables toda vez que, en tanto se concreta el procedimiento, los productos permanecen en las instalacioones de los puntos de inpecci´n autorizados eo en los almacenes fiscales, bajo resguardo de os putnos de inspeccón y bajo la supervisión del personal de la OISA correspondiente, evitando su ingreso al país y con ello el riesgo de diseminación de la plaga.</t>
  </si>
  <si>
    <t>Sin efectos cuantificables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t>
  </si>
  <si>
    <t>El comportamiento de la meta está de acuerdo a lo programado, sin embargo los valores de numerador y denominador está por arriba de lo estimado en la programación, debido a que, el establecimiento del Dispositivo Nacional de Emergencia para controlar y erradicar el brote de Mosca del Mediterráneo Ceratitis capitata (Wiedemann), en algunos municipios del estado de Chiapas, donde se integran Sitios de Inspección Federal para reforzar las medidas de control y vigilancia fitosanitaria de productos hospedantes de la plaga, se realizaron acciones de retención y destrucción de mercancías que no estén amparados con un Certificado Fitosanitario de Movilización Nacional.
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t>
  </si>
  <si>
    <t xml:space="preserve">La meta está por debajo de lo programado debido a que el número de cargamentos de alto riesgo inspeccionados no es predecible pues depende del flujo comercial de cada trimestre.
Al corte del presente, se identificaron 32 cargamentos del primer trimestre y 53  del segundo trimestre que estan pendiente de aplicar la medida cuarentenaria y estan pendientes de la desición del importador sobre la medida a aplicar (retorno, destrucción o acondicionamiento), facultad otorgada por las leyes aplicables.  
Cabe señalar que se observa una diferencia en los denominadores  reportados trimestralmente debido a los tiempos de captura y procesamiento de los datos que reportan las Oficinas de Inspecicón de Sanidad Agropecuaria. A la entrega administrativa del indicador se presenta el avance preliminar con base en los periodos otorgados para ello, sin embargo, la información de cierre definitivo de cada timestre se actualiza en la entrega de indicadores del siguiente trimestre, considerando que no hay perdida de información debido al caracter acumulativo de este indicador.  </t>
  </si>
  <si>
    <t xml:space="preserve">El número de cargamentos de importación de mercancías agropecuarias, acuícolas y pesqueras con presencia de plagas y/o enfermedades fitozoosanitarias es menor al programado para el Primer Semestre del 2021 debido a que no es posible determinar el total de embarques comerciales de importación que ingresarán y se inspeccionarán en los puntos de ingreso al país. El dato señalado como meta programada es un valor estimado. 
El número de cargamentos de importación de mercancías agropecuarias, acuícolas y pesqueras inspeccionadas es menor al programado para el Primer Semestre del 2021 debido a que no es posible determinar el total de embarques comerciales de importación que ingresarán y se inspeccionarán en los puntos de ingreso al país, el dato señalado como meta programada es un valor estimado. </t>
  </si>
  <si>
    <t xml:space="preserve">Las cifras reportadas pueden  ser mayores o menores a las previstas debido a factores exógenos como el total de cargamentos que arriban para inspección, así como la condición sanitaria que presenten los cargamentos durante la inspección, a pesar de ello, el efecto es positivo toda vez que se identificaron los productos con presencia de plaga o enfermedad y se han realizado las acciones necesarias para evitar su ingreso al país.
Se realizó la inspección física de la totalidad de los embarques que arribaron al país, constatando su condición sanitaria para evitar el ingreso de plagas o enfermedades fitozoosanitarias en los productos que ingresan al territorio nacional.
</t>
  </si>
  <si>
    <t>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
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t>
  </si>
  <si>
    <t xml:space="preserve">El efecto es positivo dado que se aplicó una medida cuarentenaria al 100% de los cargamentos de alto riesgo sanitario detectados, contribuyendo a reducir el riesgo de diseminación de plagas y enfermedades así como a mantener los estatus sanitarios.
El efecto es positivo dado que se inspeccionó el 100% de los cargamentos que transitaron por los PVIF, contribuyendo a reducir el riesgo de diseminación de plagas y enfermedades así como a mantener los estatus sanitarios.
</t>
  </si>
  <si>
    <t>La meta está por debajo de lo programado debido a que el número de cargamentos de alto riesgo sanitario detectados (denominador) no es una variable predecible, ya que depende del flujo de cargamentos comerciales de importacón que arriban al país. Al cierre de este periodo, hay 127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t>
  </si>
  <si>
    <t>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Nacional) que no estaban previstas como circunstancias de rutina.</t>
  </si>
  <si>
    <t>El efecto es positivo dado que se aplicó una medida cuarentenaria al 100% de los cargamentos de alto riesgo sanitario detectados, se contribuye a reducir el riesgo de diseminación de plagas y enfermedades (inclueyendo el Dispositivo Nacional de Emergencia), así como a mantener los estatus sanitarios.</t>
  </si>
  <si>
    <t xml:space="preserve">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t>
  </si>
  <si>
    <t>El efecto es positivo dado que se aplicó una medida cuarentenaria al 100% de los cargamentos de alto riesgo sanitario detectados, se contribuye a reducir el riesgo de diseminación de plagas y enfermedades (incluyendo el Dispositivo Nacional de Emergencia), así como a mantener los estatus sanitarios.</t>
  </si>
  <si>
    <t>El numerador y denominador son mayores a los valores estimados históricamente. Sin embargo, la meta esta por debajo de lo programado debido a que el número de cargamentos de alto riesgo sanitario detectados (denominador) no es una variable predecible, ya que depende del flujo de cargamentos comerciales de importación que arriban al país. Al cierre preliminar, hay 235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t>
  </si>
  <si>
    <t>Sin efectos cuatificables toda vez aue, en tanto se concreta el procedimiento, los productos permanecen en las instalaciones de los puntos de inspección autorizados o en los almacenes fiscales, bajo resguardo de los puntos de inspección y bajo supervisión del personal de la OISA correspondiente, evitando su ingreso al país y con ello el riesgo de diseminación de la plaga.</t>
  </si>
  <si>
    <t xml:space="preserve">El número de cargamentos de impoartación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El número de cargamentos de impoartación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t>
  </si>
  <si>
    <t>El número de cargamentos de impoartación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Se realizó la inspección física de la totalidad de los embarques que arribaron al país, constatando su condición sanitaria para evitar el ingreso de plagas o enfermedades fitozoosanitarias en los productos que ingresan al territorio nacional.</t>
  </si>
  <si>
    <t>El efecto es positivo dado que se aplicó una medida cuarentenaria al 100% de los cargamentos de alto riesgo sanitario detectados, contribuyendo a reducir el riesgo de diseminación de plagas y enfermedades así como a mantener los estatus sanitarios.
El efecto es positivo dado que se inspeccionó el 100% de los cargamentos que transitaron por los PVIF, contribuyendo a reducir el riesgo de diseminación de plagas y enfermedades así como a mantener los estatus sanitarios.</t>
  </si>
  <si>
    <t xml:space="preserve">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
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</si>
</sst>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6" formatCode="#,##0.00000"/>
    <numFmt numFmtId="167" formatCode="0.000000"/>
    <numFmt numFmtId="168" formatCode="0.00000"/>
    <numFmt numFmtId="169" formatCode="0.000"/>
    <numFmt numFmtId="170" formatCode="#,##0.000000"/>
    <numFmt numFmtId="171" formatCode="#,##0.0000000"/>
    <numFmt numFmtId="172" formatCode="#,##0.00000000"/>
  </numFmts>
  <fonts count="32">
    <font>
      <sz val="11"/>
      <color theme="1"/>
      <name val="Calibri"/>
      <family val="2"/>
      <scheme val="minor"/>
    </font>
    <font>
      <b/>
      <sz val="10"/>
      <color theme="1"/>
      <name val="Calibri"/>
      <family val="2"/>
      <scheme val="minor"/>
    </font>
    <font>
      <sz val="10"/>
      <name val="Arial"/>
      <family val="2"/>
    </font>
    <font>
      <sz val="11"/>
      <color theme="1"/>
      <name val="Calibri"/>
      <family val="2"/>
      <scheme val="minor"/>
    </font>
    <font>
      <sz val="11"/>
      <color rgb="FF000000"/>
      <name val="Calibri"/>
      <family val="2"/>
    </font>
    <font>
      <sz val="10"/>
      <color rgb="FF000000"/>
      <name val="Arial"/>
      <family val="2"/>
    </font>
    <font>
      <b/>
      <sz val="16"/>
      <color rgb="FFFFFFFF"/>
      <name val="Montserrat"/>
    </font>
    <font>
      <b/>
      <sz val="9"/>
      <color rgb="FFFFFFFF"/>
      <name val="Montserrat"/>
    </font>
    <font>
      <sz val="10"/>
      <color theme="1"/>
      <name val="Calibri"/>
      <family val="2"/>
      <scheme val="minor"/>
    </font>
    <font>
      <sz val="6"/>
      <color theme="1"/>
      <name val="Calibri"/>
      <family val="2"/>
      <scheme val="minor"/>
    </font>
    <font>
      <b/>
      <sz val="10"/>
      <color theme="1"/>
      <name val="Arial Unicode MS"/>
      <family val="2"/>
    </font>
    <font>
      <sz val="10"/>
      <color theme="1"/>
      <name val="Arial Unicode MS"/>
      <family val="2"/>
    </font>
    <font>
      <b/>
      <sz val="18"/>
      <color rgb="FF996633"/>
      <name val="Monserrat"/>
    </font>
    <font>
      <sz val="11"/>
      <color theme="1" tint="0.249977111117893"/>
      <name val="Calibri"/>
      <family val="2"/>
      <scheme val="minor"/>
    </font>
    <font>
      <b/>
      <sz val="18"/>
      <color rgb="FF3C5C4F"/>
      <name val="Monserrat"/>
    </font>
    <font>
      <b/>
      <sz val="16"/>
      <color theme="1" tint="0.249977111117893"/>
      <name val="Monserrat"/>
    </font>
    <font>
      <b/>
      <sz val="14"/>
      <color theme="1" tint="0.249977111117893"/>
      <name val="Calibri"/>
      <family val="2"/>
      <scheme val="minor"/>
    </font>
    <font>
      <sz val="14"/>
      <color theme="1" tint="0.249977111117893"/>
      <name val="Calibri"/>
      <family val="2"/>
      <scheme val="minor"/>
    </font>
    <font>
      <b/>
      <sz val="14"/>
      <color theme="1" tint="0.249977111117893"/>
      <name val="Monserrat"/>
    </font>
    <font>
      <sz val="14"/>
      <color rgb="FF996633"/>
      <name val="Calibri"/>
      <family val="2"/>
      <scheme val="minor"/>
    </font>
    <font>
      <sz val="11"/>
      <color theme="1" tint="0.249977111117893"/>
      <name val="Monserrat"/>
    </font>
    <font>
      <sz val="8"/>
      <color theme="1"/>
      <name val="Calibri"/>
      <family val="2"/>
      <scheme val="minor"/>
    </font>
    <font>
      <sz val="11"/>
      <color theme="1"/>
      <name val="Monserrat"/>
    </font>
    <font>
      <sz val="14"/>
      <color rgb="FF996633"/>
      <name val="Monserrat"/>
    </font>
    <font>
      <sz val="14"/>
      <color theme="1" tint="0.249977111117893"/>
      <name val="Monserrat"/>
    </font>
    <font>
      <sz val="10"/>
      <color theme="1" tint="0.249977111117893"/>
      <name val="Monserrat"/>
    </font>
    <font>
      <sz val="14"/>
      <color theme="1"/>
      <name val="Monserrat"/>
    </font>
    <font>
      <b/>
      <sz val="48"/>
      <color rgb="FF996633"/>
      <name val="Monserrat"/>
    </font>
    <font>
      <sz val="10"/>
      <name val="Calibri"/>
      <family val="2"/>
      <scheme val="minor"/>
    </font>
    <font>
      <sz val="11"/>
      <color theme="1"/>
      <name val="Calibri"/>
      <scheme val="minor"/>
    </font>
    <font>
      <sz val="10"/>
      <color theme="1"/>
      <name val="Calibri"/>
      <scheme val="minor"/>
    </font>
    <font>
      <sz val="6"/>
      <color theme="1"/>
      <name val="Calibri"/>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C5C4F"/>
        <bgColor indexed="64"/>
      </patternFill>
    </fill>
    <fill>
      <patternFill patternType="solid">
        <fgColor rgb="FFDDC9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00"/>
        <bgColor indexed="64"/>
      </patternFill>
    </fill>
  </fills>
  <borders count="2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rgb="FF3C5C4F"/>
      </left>
      <right/>
      <top style="thin">
        <color rgb="FF3C5C4F"/>
      </top>
      <bottom/>
      <diagonal/>
    </border>
    <border>
      <left/>
      <right/>
      <top style="thin">
        <color rgb="FF3C5C4F"/>
      </top>
      <bottom/>
      <diagonal/>
    </border>
    <border>
      <left/>
      <right style="thin">
        <color rgb="FF3C5C4F"/>
      </right>
      <top style="thin">
        <color rgb="FF3C5C4F"/>
      </top>
      <bottom/>
      <diagonal/>
    </border>
    <border>
      <left style="thin">
        <color rgb="FF3C5C4F"/>
      </left>
      <right/>
      <top/>
      <bottom/>
      <diagonal/>
    </border>
    <border>
      <left/>
      <right style="thin">
        <color rgb="FF3C5C4F"/>
      </right>
      <top/>
      <bottom/>
      <diagonal/>
    </border>
    <border>
      <left style="thin">
        <color rgb="FF3C5C4F"/>
      </left>
      <right/>
      <top/>
      <bottom style="thin">
        <color rgb="FF3C5C4F"/>
      </bottom>
      <diagonal/>
    </border>
    <border>
      <left/>
      <right/>
      <top/>
      <bottom style="thin">
        <color rgb="FF3C5C4F"/>
      </bottom>
      <diagonal/>
    </border>
    <border>
      <left/>
      <right style="thin">
        <color rgb="FF3C5C4F"/>
      </right>
      <top/>
      <bottom style="thin">
        <color rgb="FF3C5C4F"/>
      </bottom>
      <diagonal/>
    </border>
    <border>
      <left style="thin">
        <color rgb="FF3C5C4F"/>
      </left>
      <right/>
      <top/>
      <bottom style="thin">
        <color theme="0"/>
      </bottom>
      <diagonal/>
    </border>
    <border>
      <left/>
      <right/>
      <top/>
      <bottom style="thin">
        <color theme="0"/>
      </bottom>
      <diagonal/>
    </border>
    <border>
      <left/>
      <right style="thin">
        <color theme="0"/>
      </right>
      <top style="thin">
        <color rgb="FF3C5C4F"/>
      </top>
      <bottom/>
      <diagonal/>
    </border>
    <border>
      <left/>
      <right style="thin">
        <color theme="0"/>
      </right>
      <top/>
      <bottom/>
      <diagonal/>
    </border>
    <border>
      <left/>
      <right/>
      <top style="thin">
        <color theme="0"/>
      </top>
      <bottom/>
      <diagonal/>
    </border>
  </borders>
  <cellStyleXfs count="20">
    <xf numFmtId="0" fontId="0"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0" fontId="3" fillId="0" borderId="0"/>
    <xf numFmtId="0" fontId="2" fillId="0" borderId="0"/>
    <xf numFmtId="0" fontId="2" fillId="0" borderId="0"/>
    <xf numFmtId="9" fontId="3" fillId="0" borderId="0" applyFont="0" applyFill="0" applyBorder="0" applyAlignment="0" applyProtection="0"/>
    <xf numFmtId="43" fontId="3" fillId="0" borderId="0" applyFont="0" applyFill="0" applyBorder="0" applyAlignment="0" applyProtection="0"/>
  </cellStyleXfs>
  <cellXfs count="170">
    <xf numFmtId="0" fontId="0" fillId="0" borderId="0" xfId="0"/>
    <xf numFmtId="0" fontId="0" fillId="2" borderId="0" xfId="0" applyFill="1"/>
    <xf numFmtId="0" fontId="6" fillId="5" borderId="0" xfId="0" applyFont="1" applyFill="1" applyBorder="1" applyAlignment="1">
      <alignment horizontal="center" vertical="center" wrapText="1" readingOrder="1"/>
    </xf>
    <xf numFmtId="0" fontId="1" fillId="6" borderId="0" xfId="0" applyFont="1" applyFill="1" applyBorder="1" applyAlignment="1">
      <alignment vertical="center"/>
    </xf>
    <xf numFmtId="0" fontId="6" fillId="5" borderId="0" xfId="0" applyFont="1" applyFill="1" applyBorder="1" applyAlignment="1">
      <alignment horizontal="left" vertical="center" readingOrder="1"/>
    </xf>
    <xf numFmtId="3" fontId="8" fillId="3" borderId="1" xfId="0" applyNumberFormat="1" applyFont="1" applyFill="1" applyBorder="1" applyAlignment="1">
      <alignment horizontal="center" vertical="center" wrapText="1"/>
    </xf>
    <xf numFmtId="3" fontId="8" fillId="4" borderId="1" xfId="0" applyNumberFormat="1" applyFont="1" applyFill="1" applyBorder="1" applyAlignment="1">
      <alignment horizontal="center" vertical="center" wrapText="1"/>
    </xf>
    <xf numFmtId="9" fontId="8" fillId="3" borderId="1" xfId="18" applyFont="1" applyFill="1" applyBorder="1" applyAlignment="1">
      <alignment horizontal="center" vertical="center"/>
    </xf>
    <xf numFmtId="3" fontId="8" fillId="3" borderId="1" xfId="0" applyNumberFormat="1" applyFont="1" applyFill="1" applyBorder="1" applyAlignment="1">
      <alignment horizontal="center" vertical="center"/>
    </xf>
    <xf numFmtId="3" fontId="0" fillId="3" borderId="1" xfId="0" applyNumberFormat="1" applyFont="1" applyFill="1" applyBorder="1" applyAlignment="1">
      <alignment horizontal="left" vertical="center" wrapText="1"/>
    </xf>
    <xf numFmtId="3" fontId="0" fillId="4" borderId="1" xfId="0" applyNumberFormat="1" applyFont="1" applyFill="1" applyBorder="1" applyAlignment="1">
      <alignment horizontal="left" vertical="center" wrapText="1"/>
    </xf>
    <xf numFmtId="9" fontId="8" fillId="4" borderId="1" xfId="18" applyFont="1" applyFill="1" applyBorder="1" applyAlignment="1">
      <alignment horizontal="center" vertical="center"/>
    </xf>
    <xf numFmtId="164" fontId="8" fillId="3" borderId="1" xfId="0" applyNumberFormat="1" applyFont="1" applyFill="1" applyBorder="1" applyAlignment="1">
      <alignment horizontal="left" vertical="center"/>
    </xf>
    <xf numFmtId="164" fontId="8" fillId="4" borderId="1" xfId="0" applyNumberFormat="1" applyFont="1" applyFill="1" applyBorder="1" applyAlignment="1">
      <alignment horizontal="left" vertical="center"/>
    </xf>
    <xf numFmtId="3" fontId="0" fillId="3" borderId="1" xfId="0" applyNumberFormat="1" applyFont="1" applyFill="1" applyBorder="1" applyAlignment="1">
      <alignment horizontal="left" vertical="center"/>
    </xf>
    <xf numFmtId="3" fontId="9" fillId="3" borderId="5" xfId="0" applyNumberFormat="1" applyFont="1" applyFill="1" applyBorder="1" applyAlignment="1">
      <alignment horizontal="left" vertical="center"/>
    </xf>
    <xf numFmtId="3" fontId="9" fillId="4" borderId="5" xfId="0" applyNumberFormat="1" applyFont="1" applyFill="1" applyBorder="1" applyAlignment="1">
      <alignment horizontal="left" vertical="center"/>
    </xf>
    <xf numFmtId="0" fontId="7" fillId="5" borderId="6" xfId="0" applyFont="1" applyFill="1" applyBorder="1" applyAlignment="1">
      <alignment horizontal="center" vertical="center" readingOrder="1"/>
    </xf>
    <xf numFmtId="0" fontId="7" fillId="5" borderId="7" xfId="0" applyFont="1" applyFill="1" applyBorder="1" applyAlignment="1">
      <alignment horizontal="center" vertical="center" readingOrder="1"/>
    </xf>
    <xf numFmtId="0" fontId="7" fillId="5" borderId="8" xfId="0" applyFont="1" applyFill="1" applyBorder="1" applyAlignment="1">
      <alignment horizontal="center" vertical="center" readingOrder="1"/>
    </xf>
    <xf numFmtId="9" fontId="8" fillId="4" borderId="2" xfId="18" applyFont="1" applyFill="1" applyBorder="1" applyAlignment="1">
      <alignment horizontal="center" vertical="center"/>
    </xf>
    <xf numFmtId="164" fontId="8" fillId="4" borderId="2" xfId="0" applyNumberFormat="1" applyFont="1" applyFill="1" applyBorder="1" applyAlignment="1">
      <alignment horizontal="left" vertical="center"/>
    </xf>
    <xf numFmtId="3" fontId="8" fillId="4" borderId="2" xfId="0" applyNumberFormat="1" applyFont="1" applyFill="1" applyBorder="1" applyAlignment="1">
      <alignment horizontal="center" vertical="center" wrapText="1"/>
    </xf>
    <xf numFmtId="3" fontId="0" fillId="4" borderId="2" xfId="0" applyNumberFormat="1" applyFont="1" applyFill="1" applyBorder="1" applyAlignment="1">
      <alignment horizontal="left" vertical="center" wrapText="1"/>
    </xf>
    <xf numFmtId="3" fontId="9" fillId="4" borderId="10" xfId="0" applyNumberFormat="1" applyFont="1" applyFill="1" applyBorder="1" applyAlignment="1">
      <alignment horizontal="left" vertical="center"/>
    </xf>
    <xf numFmtId="0" fontId="10" fillId="8" borderId="3" xfId="0" applyFont="1" applyFill="1" applyBorder="1" applyAlignment="1" applyProtection="1">
      <alignment horizontal="center" vertical="center"/>
    </xf>
    <xf numFmtId="3" fontId="8" fillId="3" borderId="1" xfId="0" applyNumberFormat="1" applyFont="1" applyFill="1" applyBorder="1" applyAlignment="1">
      <alignment horizontal="right" vertical="center" wrapText="1"/>
    </xf>
    <xf numFmtId="3" fontId="8" fillId="4" borderId="1" xfId="0" applyNumberFormat="1" applyFont="1" applyFill="1" applyBorder="1" applyAlignment="1">
      <alignment horizontal="right" vertical="center" wrapText="1"/>
    </xf>
    <xf numFmtId="3" fontId="8" fillId="3" borderId="1" xfId="0" applyNumberFormat="1" applyFont="1" applyFill="1" applyBorder="1" applyAlignment="1">
      <alignment horizontal="right" vertical="center"/>
    </xf>
    <xf numFmtId="3" fontId="8" fillId="4" borderId="2" xfId="0" applyNumberFormat="1" applyFont="1" applyFill="1" applyBorder="1" applyAlignment="1">
      <alignment horizontal="right" vertical="center" wrapText="1"/>
    </xf>
    <xf numFmtId="0" fontId="0" fillId="4" borderId="4" xfId="0" applyFont="1" applyFill="1" applyBorder="1" applyAlignment="1">
      <alignment horizontal="center" vertical="center"/>
    </xf>
    <xf numFmtId="0" fontId="0" fillId="3" borderId="4" xfId="0" applyFont="1" applyFill="1" applyBorder="1" applyAlignment="1">
      <alignment horizontal="center" vertical="center"/>
    </xf>
    <xf numFmtId="0" fontId="0" fillId="4" borderId="9" xfId="0" applyFont="1" applyFill="1" applyBorder="1" applyAlignment="1">
      <alignment horizontal="center" vertical="center"/>
    </xf>
    <xf numFmtId="1" fontId="6" fillId="5" borderId="0" xfId="0" applyNumberFormat="1" applyFont="1" applyFill="1" applyBorder="1" applyAlignment="1">
      <alignment horizontal="right" vertical="center" wrapText="1"/>
    </xf>
    <xf numFmtId="1" fontId="1" fillId="6" borderId="0" xfId="0" applyNumberFormat="1" applyFont="1" applyFill="1" applyBorder="1" applyAlignment="1">
      <alignment horizontal="right" vertical="center"/>
    </xf>
    <xf numFmtId="1" fontId="7" fillId="5" borderId="8" xfId="0" applyNumberFormat="1" applyFont="1" applyFill="1" applyBorder="1" applyAlignment="1">
      <alignment horizontal="right" vertical="center"/>
    </xf>
    <xf numFmtId="1" fontId="0" fillId="0" borderId="0" xfId="0" applyNumberFormat="1" applyAlignment="1">
      <alignment horizontal="right" vertical="center"/>
    </xf>
    <xf numFmtId="1" fontId="0" fillId="0" borderId="0" xfId="19" applyNumberFormat="1" applyFont="1" applyAlignment="1">
      <alignment horizontal="center"/>
    </xf>
    <xf numFmtId="1" fontId="6" fillId="5" borderId="0" xfId="19" applyNumberFormat="1" applyFont="1" applyFill="1" applyBorder="1" applyAlignment="1">
      <alignment horizontal="center" vertical="center" wrapText="1"/>
    </xf>
    <xf numFmtId="1" fontId="1" fillId="6" borderId="0" xfId="19" applyNumberFormat="1" applyFont="1" applyFill="1" applyBorder="1" applyAlignment="1">
      <alignment horizontal="center" vertical="center"/>
    </xf>
    <xf numFmtId="1" fontId="7" fillId="5" borderId="8" xfId="19" applyNumberFormat="1" applyFont="1" applyFill="1" applyBorder="1" applyAlignment="1">
      <alignment horizontal="center" vertical="center"/>
    </xf>
    <xf numFmtId="3" fontId="8" fillId="3" borderId="5" xfId="19" applyNumberFormat="1" applyFont="1" applyFill="1" applyBorder="1" applyAlignment="1">
      <alignment horizontal="center" vertical="center"/>
    </xf>
    <xf numFmtId="0" fontId="0" fillId="0" borderId="0" xfId="0" pivotButton="1"/>
    <xf numFmtId="0" fontId="0" fillId="0" borderId="0" xfId="0" applyAlignment="1">
      <alignment horizontal="left"/>
    </xf>
    <xf numFmtId="0" fontId="1" fillId="3" borderId="0" xfId="0" applyFont="1" applyFill="1" applyBorder="1" applyAlignment="1">
      <alignment vertical="center"/>
    </xf>
    <xf numFmtId="0" fontId="0" fillId="2" borderId="0" xfId="0" applyFill="1" applyAlignment="1">
      <alignment wrapText="1"/>
    </xf>
    <xf numFmtId="0" fontId="6" fillId="5" borderId="0" xfId="0" applyFont="1" applyFill="1" applyBorder="1" applyAlignment="1">
      <alignment horizontal="center" vertical="center" wrapText="1"/>
    </xf>
    <xf numFmtId="0" fontId="1" fillId="6" borderId="0" xfId="0" applyFont="1" applyFill="1" applyBorder="1" applyAlignment="1">
      <alignment vertical="center" wrapText="1"/>
    </xf>
    <xf numFmtId="0" fontId="7" fillId="5" borderId="6" xfId="0" applyFont="1" applyFill="1" applyBorder="1" applyAlignment="1">
      <alignment horizontal="center" vertical="center" wrapText="1"/>
    </xf>
    <xf numFmtId="0" fontId="0" fillId="3" borderId="4" xfId="0" applyFont="1" applyFill="1" applyBorder="1" applyAlignment="1">
      <alignment vertical="center" wrapText="1"/>
    </xf>
    <xf numFmtId="0" fontId="0" fillId="4" borderId="4" xfId="0" applyFont="1" applyFill="1" applyBorder="1" applyAlignment="1">
      <alignment vertical="center" wrapText="1"/>
    </xf>
    <xf numFmtId="0" fontId="0" fillId="4" borderId="9" xfId="0" applyFont="1" applyFill="1" applyBorder="1" applyAlignment="1">
      <alignment vertical="center" wrapText="1"/>
    </xf>
    <xf numFmtId="0" fontId="0" fillId="0" borderId="0" xfId="0" applyAlignment="1">
      <alignment wrapText="1"/>
    </xf>
    <xf numFmtId="0" fontId="7" fillId="5" borderId="7" xfId="0" applyFont="1" applyFill="1" applyBorder="1" applyAlignment="1">
      <alignment horizontal="center" vertical="center" wrapText="1"/>
    </xf>
    <xf numFmtId="9" fontId="8" fillId="3" borderId="1" xfId="18" applyFont="1" applyFill="1" applyBorder="1" applyAlignment="1">
      <alignment horizontal="center" vertical="center" wrapText="1"/>
    </xf>
    <xf numFmtId="9" fontId="8" fillId="4" borderId="1" xfId="18" applyFont="1" applyFill="1" applyBorder="1" applyAlignment="1">
      <alignment horizontal="center" vertical="center" wrapText="1"/>
    </xf>
    <xf numFmtId="9" fontId="8" fillId="4" borderId="2" xfId="18" applyFont="1" applyFill="1" applyBorder="1" applyAlignment="1">
      <alignment horizontal="center" vertical="center" wrapText="1"/>
    </xf>
    <xf numFmtId="0" fontId="7" fillId="5" borderId="8" xfId="0" applyFont="1" applyFill="1" applyBorder="1" applyAlignment="1">
      <alignment horizontal="center" vertical="center" wrapText="1"/>
    </xf>
    <xf numFmtId="3" fontId="9" fillId="3" borderId="1" xfId="0" applyNumberFormat="1" applyFont="1" applyFill="1" applyBorder="1" applyAlignment="1">
      <alignment horizontal="left" vertical="center" wrapText="1"/>
    </xf>
    <xf numFmtId="3" fontId="9" fillId="3" borderId="5" xfId="0" applyNumberFormat="1" applyFont="1" applyFill="1" applyBorder="1" applyAlignment="1">
      <alignment horizontal="left" vertical="center" wrapText="1"/>
    </xf>
    <xf numFmtId="3" fontId="9" fillId="4" borderId="1" xfId="0" applyNumberFormat="1" applyFont="1" applyFill="1" applyBorder="1" applyAlignment="1">
      <alignment horizontal="left" vertical="center" wrapText="1"/>
    </xf>
    <xf numFmtId="3" fontId="9" fillId="4" borderId="5" xfId="0" applyNumberFormat="1" applyFont="1" applyFill="1" applyBorder="1" applyAlignment="1">
      <alignment horizontal="left" vertical="center" wrapText="1"/>
    </xf>
    <xf numFmtId="3" fontId="9" fillId="4" borderId="2" xfId="0" applyNumberFormat="1" applyFont="1" applyFill="1" applyBorder="1" applyAlignment="1">
      <alignment horizontal="left" vertical="center" wrapText="1"/>
    </xf>
    <xf numFmtId="3" fontId="9" fillId="4" borderId="10" xfId="0" applyNumberFormat="1" applyFont="1" applyFill="1" applyBorder="1" applyAlignment="1">
      <alignment horizontal="left" vertical="center" wrapText="1"/>
    </xf>
    <xf numFmtId="3" fontId="0" fillId="0" borderId="0" xfId="0" applyNumberFormat="1"/>
    <xf numFmtId="0" fontId="12" fillId="0" borderId="0" xfId="0" applyFont="1"/>
    <xf numFmtId="0" fontId="14" fillId="0" borderId="0" xfId="0" applyFont="1"/>
    <xf numFmtId="3" fontId="17" fillId="0" borderId="0" xfId="0" applyNumberFormat="1" applyFont="1"/>
    <xf numFmtId="3" fontId="17" fillId="0" borderId="0" xfId="0" applyNumberFormat="1" applyFont="1" applyBorder="1"/>
    <xf numFmtId="0" fontId="13" fillId="0" borderId="0" xfId="0" applyFont="1" applyAlignment="1"/>
    <xf numFmtId="0" fontId="16" fillId="0" borderId="15" xfId="0" applyFont="1" applyBorder="1"/>
    <xf numFmtId="0" fontId="15" fillId="0" borderId="18" xfId="0" applyFont="1" applyBorder="1"/>
    <xf numFmtId="0" fontId="18" fillId="0" borderId="17" xfId="0" applyFont="1" applyBorder="1" applyAlignment="1">
      <alignment horizontal="center" vertical="center"/>
    </xf>
    <xf numFmtId="0" fontId="15" fillId="0" borderId="15"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3" fontId="19" fillId="0" borderId="21" xfId="0" applyNumberFormat="1" applyFont="1" applyBorder="1" applyAlignment="1">
      <alignment horizontal="center" vertical="center"/>
    </xf>
    <xf numFmtId="3" fontId="19" fillId="0" borderId="22" xfId="0" applyNumberFormat="1" applyFont="1" applyBorder="1" applyAlignment="1">
      <alignment horizontal="center" vertical="center"/>
    </xf>
    <xf numFmtId="165" fontId="17" fillId="0" borderId="0" xfId="0" applyNumberFormat="1" applyFont="1" applyBorder="1"/>
    <xf numFmtId="0" fontId="0" fillId="0" borderId="0" xfId="0" applyNumberFormat="1"/>
    <xf numFmtId="166" fontId="8" fillId="3" borderId="1" xfId="0" applyNumberFormat="1" applyFont="1" applyFill="1" applyBorder="1" applyAlignment="1">
      <alignment horizontal="right" vertical="center"/>
    </xf>
    <xf numFmtId="166" fontId="8" fillId="4" borderId="1" xfId="0" applyNumberFormat="1" applyFont="1" applyFill="1" applyBorder="1" applyAlignment="1">
      <alignment horizontal="right" vertical="center" wrapText="1"/>
    </xf>
    <xf numFmtId="166" fontId="8" fillId="3" borderId="1" xfId="0" applyNumberFormat="1" applyFont="1" applyFill="1" applyBorder="1" applyAlignment="1">
      <alignment horizontal="right" vertical="center" wrapText="1"/>
    </xf>
    <xf numFmtId="166" fontId="8" fillId="3" borderId="1" xfId="0" applyNumberFormat="1" applyFont="1" applyFill="1" applyBorder="1" applyAlignment="1">
      <alignment horizontal="center" vertical="center"/>
    </xf>
    <xf numFmtId="166" fontId="8" fillId="4" borderId="1" xfId="0" applyNumberFormat="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0" fillId="5" borderId="0" xfId="0" applyFill="1"/>
    <xf numFmtId="0" fontId="1" fillId="5" borderId="0" xfId="0" applyFont="1" applyFill="1" applyBorder="1" applyAlignment="1">
      <alignment vertical="center"/>
    </xf>
    <xf numFmtId="0" fontId="21" fillId="3" borderId="4" xfId="0" applyFont="1" applyFill="1" applyBorder="1" applyAlignment="1">
      <alignment vertical="center" wrapText="1"/>
    </xf>
    <xf numFmtId="0" fontId="21" fillId="4" borderId="9" xfId="0" applyFont="1" applyFill="1" applyBorder="1" applyAlignment="1">
      <alignment vertical="center" wrapText="1"/>
    </xf>
    <xf numFmtId="0" fontId="21" fillId="4" borderId="4" xfId="0" applyFont="1" applyFill="1" applyBorder="1" applyAlignment="1">
      <alignment vertical="center" wrapText="1"/>
    </xf>
    <xf numFmtId="167" fontId="0" fillId="0" borderId="0" xfId="0" applyNumberFormat="1"/>
    <xf numFmtId="168" fontId="0" fillId="0" borderId="0" xfId="0" applyNumberFormat="1"/>
    <xf numFmtId="166" fontId="17" fillId="0" borderId="0" xfId="0" applyNumberFormat="1" applyFont="1"/>
    <xf numFmtId="166" fontId="0" fillId="0" borderId="0" xfId="0" applyNumberFormat="1"/>
    <xf numFmtId="0" fontId="22" fillId="0" borderId="0" xfId="0" applyFont="1"/>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18" fillId="0" borderId="15" xfId="0" applyFont="1" applyBorder="1"/>
    <xf numFmtId="165" fontId="24" fillId="0" borderId="0" xfId="0" applyNumberFormat="1" applyFont="1" applyBorder="1"/>
    <xf numFmtId="166" fontId="24" fillId="0" borderId="0" xfId="0" applyNumberFormat="1" applyFont="1" applyBorder="1"/>
    <xf numFmtId="0" fontId="20" fillId="0" borderId="0" xfId="0" applyFont="1" applyAlignment="1"/>
    <xf numFmtId="166" fontId="24" fillId="0" borderId="0" xfId="0" applyNumberFormat="1" applyFont="1"/>
    <xf numFmtId="3" fontId="23" fillId="0" borderId="22" xfId="0" applyNumberFormat="1" applyFont="1" applyBorder="1" applyAlignment="1">
      <alignment horizontal="center" vertical="center"/>
    </xf>
    <xf numFmtId="3" fontId="24" fillId="0" borderId="0" xfId="0" applyNumberFormat="1" applyFont="1"/>
    <xf numFmtId="3" fontId="8" fillId="10" borderId="2" xfId="0" applyNumberFormat="1" applyFont="1" applyFill="1" applyBorder="1" applyAlignment="1">
      <alignment horizontal="center" vertical="center" wrapText="1"/>
    </xf>
    <xf numFmtId="3" fontId="8" fillId="11" borderId="2" xfId="0" applyNumberFormat="1" applyFont="1" applyFill="1" applyBorder="1" applyAlignment="1">
      <alignment horizontal="center" vertical="center" wrapText="1"/>
    </xf>
    <xf numFmtId="3" fontId="8" fillId="11" borderId="1" xfId="0" applyNumberFormat="1" applyFont="1" applyFill="1" applyBorder="1" applyAlignment="1">
      <alignment horizontal="center" vertical="center" wrapText="1"/>
    </xf>
    <xf numFmtId="3" fontId="8" fillId="11" borderId="5" xfId="19" applyNumberFormat="1" applyFont="1" applyFill="1" applyBorder="1" applyAlignment="1">
      <alignment horizontal="center" vertical="center"/>
    </xf>
    <xf numFmtId="3" fontId="28" fillId="11" borderId="1" xfId="0" applyNumberFormat="1" applyFont="1" applyFill="1" applyBorder="1" applyAlignment="1">
      <alignment horizontal="center" vertical="center" wrapText="1"/>
    </xf>
    <xf numFmtId="170" fontId="8" fillId="3" borderId="1"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4" xfId="0" applyFont="1" applyFill="1" applyBorder="1" applyAlignment="1">
      <alignment vertical="center" wrapText="1"/>
    </xf>
    <xf numFmtId="9" fontId="8" fillId="0" borderId="1" xfId="18" applyFont="1" applyFill="1" applyBorder="1" applyAlignment="1">
      <alignment horizontal="center" vertical="center" wrapText="1"/>
    </xf>
    <xf numFmtId="9" fontId="8" fillId="0" borderId="1" xfId="18" applyFont="1" applyFill="1" applyBorder="1" applyAlignment="1">
      <alignment horizontal="center" vertical="center"/>
    </xf>
    <xf numFmtId="164" fontId="8" fillId="0" borderId="1" xfId="0" applyNumberFormat="1" applyFont="1" applyFill="1" applyBorder="1" applyAlignment="1">
      <alignment horizontal="left" vertical="center"/>
    </xf>
    <xf numFmtId="170" fontId="8" fillId="0" borderId="1" xfId="0" applyNumberFormat="1" applyFont="1" applyFill="1" applyBorder="1" applyAlignment="1">
      <alignment horizontal="right" vertical="center"/>
    </xf>
    <xf numFmtId="3" fontId="8" fillId="0" borderId="1" xfId="0" applyNumberFormat="1" applyFont="1" applyFill="1" applyBorder="1" applyAlignment="1">
      <alignment horizontal="right" vertical="center"/>
    </xf>
    <xf numFmtId="3" fontId="0" fillId="0" borderId="1" xfId="0" applyNumberFormat="1" applyFont="1" applyFill="1" applyBorder="1" applyAlignment="1">
      <alignment horizontal="left" vertical="center"/>
    </xf>
    <xf numFmtId="171" fontId="8" fillId="0" borderId="1" xfId="0" applyNumberFormat="1" applyFont="1" applyFill="1" applyBorder="1" applyAlignment="1">
      <alignment horizontal="center" vertical="center"/>
    </xf>
    <xf numFmtId="3" fontId="8" fillId="0" borderId="1" xfId="0" applyNumberFormat="1" applyFont="1" applyFill="1" applyBorder="1" applyAlignment="1">
      <alignment horizontal="center" vertical="center"/>
    </xf>
    <xf numFmtId="3" fontId="9" fillId="0" borderId="1" xfId="0" applyNumberFormat="1" applyFont="1" applyFill="1" applyBorder="1" applyAlignment="1">
      <alignment horizontal="left" vertical="center" wrapText="1"/>
    </xf>
    <xf numFmtId="3" fontId="9" fillId="0" borderId="5" xfId="0" applyNumberFormat="1" applyFont="1" applyFill="1" applyBorder="1" applyAlignment="1">
      <alignment horizontal="left" vertical="center" wrapText="1"/>
    </xf>
    <xf numFmtId="3" fontId="9" fillId="0" borderId="5" xfId="0" applyNumberFormat="1" applyFont="1" applyFill="1" applyBorder="1" applyAlignment="1">
      <alignment horizontal="left" vertical="center"/>
    </xf>
    <xf numFmtId="3" fontId="8" fillId="0" borderId="5" xfId="19" applyNumberFormat="1" applyFont="1" applyFill="1" applyBorder="1" applyAlignment="1">
      <alignment horizontal="center" vertical="center"/>
    </xf>
    <xf numFmtId="0" fontId="21" fillId="0" borderId="4" xfId="0" applyFont="1" applyFill="1" applyBorder="1" applyAlignment="1">
      <alignment vertical="center" wrapText="1"/>
    </xf>
    <xf numFmtId="0" fontId="0" fillId="0" borderId="0" xfId="0" applyFill="1"/>
    <xf numFmtId="168" fontId="24" fillId="0" borderId="0" xfId="0" applyNumberFormat="1" applyFont="1" applyAlignment="1"/>
    <xf numFmtId="0" fontId="29" fillId="4" borderId="23" xfId="0" applyFont="1" applyFill="1" applyBorder="1" applyAlignment="1">
      <alignment horizontal="center" vertical="center"/>
    </xf>
    <xf numFmtId="0" fontId="29" fillId="4" borderId="2" xfId="0" applyFont="1" applyFill="1" applyBorder="1" applyAlignment="1">
      <alignment vertical="center" wrapText="1"/>
    </xf>
    <xf numFmtId="9" fontId="30" fillId="4" borderId="2" xfId="18" applyFont="1" applyFill="1" applyBorder="1" applyAlignment="1">
      <alignment horizontal="left" vertical="center" wrapText="1"/>
    </xf>
    <xf numFmtId="9" fontId="30" fillId="4" borderId="2" xfId="18" applyFont="1" applyFill="1" applyBorder="1" applyAlignment="1">
      <alignment horizontal="center" vertical="center"/>
    </xf>
    <xf numFmtId="164" fontId="30" fillId="4" borderId="2" xfId="0" applyNumberFormat="1" applyFont="1" applyFill="1" applyBorder="1" applyAlignment="1">
      <alignment horizontal="left" vertical="center"/>
    </xf>
    <xf numFmtId="3" fontId="30" fillId="4" borderId="2" xfId="0" applyNumberFormat="1" applyFont="1" applyFill="1" applyBorder="1" applyAlignment="1">
      <alignment horizontal="right" vertical="center" wrapText="1"/>
    </xf>
    <xf numFmtId="3" fontId="29" fillId="4" borderId="2" xfId="0" applyNumberFormat="1" applyFont="1" applyFill="1" applyBorder="1" applyAlignment="1">
      <alignment horizontal="left" vertical="center" wrapText="1"/>
    </xf>
    <xf numFmtId="3" fontId="30" fillId="4" borderId="2" xfId="0" applyNumberFormat="1" applyFont="1" applyFill="1" applyBorder="1" applyAlignment="1">
      <alignment horizontal="center" vertical="center" wrapText="1"/>
    </xf>
    <xf numFmtId="3" fontId="31" fillId="4" borderId="2" xfId="0" applyNumberFormat="1" applyFont="1" applyFill="1" applyBorder="1" applyAlignment="1">
      <alignment horizontal="left" vertical="center" wrapText="1"/>
    </xf>
    <xf numFmtId="3" fontId="31" fillId="4" borderId="10" xfId="0" applyNumberFormat="1" applyFont="1" applyFill="1" applyBorder="1" applyAlignment="1">
      <alignment horizontal="left" vertical="center" wrapText="1"/>
    </xf>
    <xf numFmtId="3" fontId="30" fillId="4" borderId="10" xfId="0" applyNumberFormat="1" applyFont="1" applyFill="1" applyBorder="1" applyAlignment="1">
      <alignment horizontal="left" vertical="center"/>
    </xf>
    <xf numFmtId="3" fontId="30" fillId="4" borderId="10" xfId="0" applyNumberFormat="1" applyFont="1" applyFill="1" applyBorder="1" applyAlignment="1">
      <alignment horizontal="right" vertical="center"/>
    </xf>
    <xf numFmtId="1" fontId="30" fillId="4" borderId="10" xfId="19" applyNumberFormat="1" applyFont="1" applyFill="1" applyBorder="1" applyAlignment="1">
      <alignment horizontal="center" vertical="center"/>
    </xf>
    <xf numFmtId="170" fontId="8" fillId="4" borderId="2" xfId="0" applyNumberFormat="1" applyFont="1" applyFill="1" applyBorder="1" applyAlignment="1">
      <alignment horizontal="right" vertical="center" wrapText="1"/>
    </xf>
    <xf numFmtId="172" fontId="8" fillId="4" borderId="2" xfId="0" applyNumberFormat="1" applyFont="1" applyFill="1" applyBorder="1" applyAlignment="1">
      <alignment horizontal="right" vertical="center" wrapText="1"/>
    </xf>
    <xf numFmtId="171" fontId="17" fillId="0" borderId="0" xfId="0" applyNumberFormat="1" applyFont="1"/>
    <xf numFmtId="170" fontId="8" fillId="4" borderId="2" xfId="0" applyNumberFormat="1" applyFont="1" applyFill="1" applyBorder="1" applyAlignment="1">
      <alignment horizontal="center" vertical="center" wrapText="1"/>
    </xf>
    <xf numFmtId="171" fontId="8" fillId="4" borderId="2" xfId="0" applyNumberFormat="1" applyFont="1" applyFill="1" applyBorder="1" applyAlignment="1">
      <alignment horizontal="center" vertical="center" wrapText="1"/>
    </xf>
    <xf numFmtId="167" fontId="8" fillId="3" borderId="1" xfId="0" applyNumberFormat="1" applyFont="1" applyFill="1" applyBorder="1" applyAlignment="1">
      <alignment horizontal="left" vertical="center" indent="4"/>
    </xf>
    <xf numFmtId="171" fontId="26" fillId="0" borderId="0" xfId="0" applyNumberFormat="1" applyFont="1"/>
    <xf numFmtId="0" fontId="10" fillId="7" borderId="3" xfId="0"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0" fontId="11" fillId="9" borderId="3" xfId="0" applyFont="1" applyFill="1" applyBorder="1" applyAlignment="1" applyProtection="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25" fillId="2" borderId="17"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7" fillId="2" borderId="0" xfId="0" applyFont="1" applyFill="1" applyAlignment="1">
      <alignment horizontal="center" vertical="center"/>
    </xf>
  </cellXfs>
  <cellStyles count="20">
    <cellStyle name="Millares" xfId="19" builtinId="3"/>
    <cellStyle name="Millares 2" xfId="14"/>
    <cellStyle name="Normal" xfId="0" builtinId="0"/>
    <cellStyle name="Normal 11" xfId="4"/>
    <cellStyle name="Normal 2" xfId="1"/>
    <cellStyle name="Normal 2 2" xfId="16"/>
    <cellStyle name="Normal 22" xfId="2"/>
    <cellStyle name="Normal 23" xfId="3"/>
    <cellStyle name="Normal 24" xfId="5"/>
    <cellStyle name="Normal 25" xfId="6"/>
    <cellStyle name="Normal 26" xfId="7"/>
    <cellStyle name="Normal 27" xfId="8"/>
    <cellStyle name="Normal 28" xfId="9"/>
    <cellStyle name="Normal 29" xfId="10"/>
    <cellStyle name="Normal 30" xfId="11"/>
    <cellStyle name="Normal 31" xfId="12"/>
    <cellStyle name="Normal 32" xfId="13"/>
    <cellStyle name="Normal 5" xfId="15"/>
    <cellStyle name="Normal 5 2" xfId="17"/>
    <cellStyle name="Porcentaje" xfId="18" builtinId="5"/>
  </cellStyles>
  <dxfs count="31">
    <dxf>
      <numFmt numFmtId="168" formatCode="0.00000"/>
    </dxf>
    <dxf>
      <numFmt numFmtId="168" formatCode="0.00000"/>
    </dxf>
    <dxf>
      <numFmt numFmtId="167" formatCode="0.000000"/>
    </dxf>
    <dxf>
      <numFmt numFmtId="168" formatCode="0.00000"/>
    </dxf>
    <dxf>
      <numFmt numFmtId="169" formatCode="0.000"/>
    </dxf>
    <dxf>
      <numFmt numFmtId="168" formatCode="0.00000"/>
    </dxf>
    <dxf>
      <numFmt numFmtId="3" formatCode="#,##0"/>
    </dxf>
    <dxf>
      <numFmt numFmtId="3" formatCode="#,##0"/>
    </dxf>
    <dxf>
      <font>
        <b val="0"/>
        <i val="0"/>
        <strike val="0"/>
        <condense val="0"/>
        <extend val="0"/>
        <outline val="0"/>
        <shadow val="0"/>
        <u val="none"/>
        <vertAlign val="baseline"/>
        <sz val="10"/>
        <color theme="1"/>
        <name val="Calibri"/>
        <scheme val="minor"/>
      </font>
      <numFmt numFmtId="1" formatCode="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Calibri"/>
        <scheme val="minor"/>
      </font>
      <numFmt numFmtId="1" formatCode="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6"/>
        <color theme="1"/>
        <name val="Calibri"/>
        <scheme val="minor"/>
      </font>
      <numFmt numFmtId="3" formatCode="#,##0"/>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6"/>
        <color theme="1"/>
        <name val="Calibri"/>
        <scheme val="minor"/>
      </font>
      <numFmt numFmtId="3" formatCode="#,##0"/>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tint="-0.14999847407452621"/>
        </patternFill>
      </fill>
      <alignment horizontal="lef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164" formatCode="#,##0.0"/>
      <fill>
        <patternFill patternType="solid">
          <fgColor indexed="64"/>
          <bgColor theme="0" tint="-0.14999847407452621"/>
        </patternFill>
      </fill>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outline="0">
        <left/>
        <right/>
        <top style="thin">
          <color theme="0"/>
        </top>
        <bottom/>
      </border>
    </dxf>
    <dxf>
      <border outline="0">
        <top style="thin">
          <color theme="0"/>
        </top>
      </border>
    </dxf>
    <dxf>
      <border outline="0">
        <bottom style="thin">
          <color theme="0"/>
        </bottom>
      </border>
    </dxf>
    <dxf>
      <font>
        <b/>
        <i val="0"/>
        <sz val="18"/>
        <color rgb="FF996633"/>
      </font>
    </dxf>
    <dxf>
      <font>
        <color rgb="FF3C5C4F"/>
        <name val="Monserrat"/>
      </font>
      <fill>
        <patternFill>
          <bgColor theme="0"/>
        </patternFill>
      </fill>
      <border>
        <left style="thin">
          <color rgb="FF3C5C4F"/>
        </left>
        <right style="thin">
          <color rgb="FF3C5C4F"/>
        </right>
        <top style="thin">
          <color rgb="FF3C5C4F"/>
        </top>
        <bottom style="thin">
          <color rgb="FF3C5C4F"/>
        </bottom>
      </border>
    </dxf>
  </dxfs>
  <tableStyles count="1" defaultTableStyle="TableStyleMedium2" defaultPivotStyle="PivotStyleLight16">
    <tableStyle name="Estilo de segmentación de datos 1" pivot="0" table="0" count="7">
      <tableStyleElement type="wholeTable" dxfId="30"/>
      <tableStyleElement type="headerRow" dxfId="29"/>
    </tableStyle>
  </tableStyles>
  <colors>
    <mruColors>
      <color rgb="FF996633"/>
      <color rgb="FFBC955C"/>
      <color rgb="FFDDC9A3"/>
      <color rgb="FF3C5C4F"/>
      <color rgb="FF6F7271"/>
      <color rgb="FF98989A"/>
      <color rgb="FF948A54"/>
      <color rgb="FF990033"/>
      <color rgb="FF006666"/>
      <color rgb="FF003300"/>
    </mruColors>
  </colors>
  <extLst>
    <ext xmlns:x14="http://schemas.microsoft.com/office/spreadsheetml/2009/9/main" uri="{46F421CA-312F-682f-3DD2-61675219B42D}">
      <x14:dxfs count="5">
        <dxf>
          <font>
            <b/>
            <i val="0"/>
            <sz val="14"/>
            <color rgb="FF3C5C4F"/>
          </font>
        </dxf>
        <dxf>
          <font>
            <b/>
            <i val="0"/>
            <sz val="14"/>
            <color rgb="FF3C5C4F"/>
          </font>
        </dxf>
        <dxf>
          <font>
            <b/>
            <i val="0"/>
            <sz val="14"/>
            <color theme="0"/>
          </font>
          <fill>
            <patternFill>
              <bgColor rgb="FF3C5C4F"/>
            </patternFill>
          </fill>
        </dxf>
        <dxf>
          <font>
            <b/>
            <i val="0"/>
            <sz val="14"/>
            <color rgb="FF3C5C4F"/>
          </font>
        </dxf>
        <dxf>
          <font>
            <sz val="13"/>
            <color theme="0"/>
          </font>
          <fill>
            <patternFill>
              <bgColor rgb="FF3C5C4F"/>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selectedItemWith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[Indicadores_MIR_2020_y_2021__07012022 (2).xlsx]TABLAS!Tabla dinámica9</c:name>
    <c:fmtId val="3"/>
  </c:pivotSource>
  <c:chart>
    <c:title>
      <c:tx>
        <c:rich>
          <a:bodyPr rot="0" spcFirstLastPara="1" vertOverflow="ellipsis" vert="horz" wrap="square" anchor="ctr" anchorCtr="1"/>
          <a:lstStyle/>
          <a:p>
            <a:pPr>
              <a:defRPr sz="1800" b="1" i="0" u="none" strike="noStrike" kern="1200" spc="0" baseline="0">
                <a:solidFill>
                  <a:srgbClr val="3C5C4F"/>
                </a:solidFill>
                <a:latin typeface="Monserrat"/>
                <a:ea typeface="+mn-ea"/>
                <a:cs typeface="+mn-cs"/>
              </a:defRPr>
            </a:pPr>
            <a:r>
              <a:rPr lang="es-MX" sz="1800" b="1">
                <a:solidFill>
                  <a:srgbClr val="3C5C4F"/>
                </a:solidFill>
                <a:latin typeface="Monserrat"/>
              </a:rPr>
              <a:t>Relación entre</a:t>
            </a:r>
            <a:r>
              <a:rPr lang="es-MX" sz="1800" b="1" baseline="0">
                <a:solidFill>
                  <a:srgbClr val="3C5C4F"/>
                </a:solidFill>
                <a:latin typeface="Monserrat"/>
              </a:rPr>
              <a:t> Programado y Realizado</a:t>
            </a:r>
            <a:endParaRPr lang="es-MX" sz="1800" b="1">
              <a:solidFill>
                <a:srgbClr val="3C5C4F"/>
              </a:solidFill>
              <a:latin typeface="Monserra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rgbClr val="3C5C4F"/>
              </a:solidFill>
              <a:latin typeface="Monserrat"/>
              <a:ea typeface="+mn-ea"/>
              <a:cs typeface="+mn-cs"/>
            </a:defRPr>
          </a:pPr>
          <a:endParaRPr lang="es-MX"/>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rgbClr val="BC955C"/>
          </a:solidFill>
          <a:ln>
            <a:noFill/>
          </a:ln>
          <a:effectLst/>
          <a:sp3d/>
        </c:spPr>
        <c:marker>
          <c:symbol val="none"/>
        </c:marker>
      </c:pivotFmt>
      <c:pivotFmt>
        <c:idx val="11"/>
        <c:spPr>
          <a:solidFill>
            <a:srgbClr val="3C5C4F"/>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TABLAS!$M$16</c:f>
              <c:strCache>
                <c:ptCount val="1"/>
                <c:pt idx="0">
                  <c:v>Programada</c:v>
                </c:pt>
              </c:strCache>
            </c:strRef>
          </c:tx>
          <c:spPr>
            <a:solidFill>
              <a:srgbClr val="BC955C"/>
            </a:solidFill>
            <a:ln>
              <a:noFill/>
            </a:ln>
            <a:effectLst/>
            <a:sp3d/>
          </c:spPr>
          <c:invertIfNegative val="0"/>
          <c:cat>
            <c:strRef>
              <c:f>TABLAS!$L$17:$L$18</c:f>
              <c:strCache>
                <c:ptCount val="2"/>
                <c:pt idx="0">
                  <c:v>1er. Semestre</c:v>
                </c:pt>
                <c:pt idx="1">
                  <c:v>2do. Semestre</c:v>
                </c:pt>
              </c:strCache>
            </c:strRef>
          </c:cat>
          <c:val>
            <c:numRef>
              <c:f>TABLAS!$M$17:$M$18</c:f>
              <c:numCache>
                <c:formatCode>#,##0</c:formatCode>
                <c:ptCount val="2"/>
                <c:pt idx="0">
                  <c:v>8.7111111111111113E-4</c:v>
                </c:pt>
                <c:pt idx="1">
                  <c:v>6.6954851104707017E-4</c:v>
                </c:pt>
              </c:numCache>
            </c:numRef>
          </c:val>
          <c:extLst xmlns:c16r2="http://schemas.microsoft.com/office/drawing/2015/06/chart">
            <c:ext xmlns:c16="http://schemas.microsoft.com/office/drawing/2014/chart" uri="{C3380CC4-5D6E-409C-BE32-E72D297353CC}">
              <c16:uniqueId val="{00000000-C4A7-4219-96D9-A3F876583AB0}"/>
            </c:ext>
          </c:extLst>
        </c:ser>
        <c:ser>
          <c:idx val="1"/>
          <c:order val="1"/>
          <c:tx>
            <c:strRef>
              <c:f>TABLAS!$N$16</c:f>
              <c:strCache>
                <c:ptCount val="1"/>
                <c:pt idx="0">
                  <c:v>Realizada</c:v>
                </c:pt>
              </c:strCache>
            </c:strRef>
          </c:tx>
          <c:spPr>
            <a:solidFill>
              <a:srgbClr val="3C5C4F"/>
            </a:solidFill>
            <a:ln>
              <a:noFill/>
            </a:ln>
            <a:effectLst/>
            <a:sp3d/>
          </c:spPr>
          <c:invertIfNegative val="0"/>
          <c:cat>
            <c:strRef>
              <c:f>TABLAS!$L$17:$L$18</c:f>
              <c:strCache>
                <c:ptCount val="2"/>
                <c:pt idx="0">
                  <c:v>1er. Semestre</c:v>
                </c:pt>
                <c:pt idx="1">
                  <c:v>2do. Semestre</c:v>
                </c:pt>
              </c:strCache>
            </c:strRef>
          </c:cat>
          <c:val>
            <c:numRef>
              <c:f>TABLAS!$N$17:$N$18</c:f>
              <c:numCache>
                <c:formatCode>#,##0</c:formatCode>
                <c:ptCount val="2"/>
                <c:pt idx="0">
                  <c:v>7.1160000000000006E-4</c:v>
                </c:pt>
                <c:pt idx="1">
                  <c:v>7.1000152975691361E-4</c:v>
                </c:pt>
              </c:numCache>
            </c:numRef>
          </c:val>
          <c:extLst xmlns:c16r2="http://schemas.microsoft.com/office/drawing/2015/06/chart">
            <c:ext xmlns:c16="http://schemas.microsoft.com/office/drawing/2014/chart" uri="{C3380CC4-5D6E-409C-BE32-E72D297353CC}">
              <c16:uniqueId val="{00000001-C4A7-4219-96D9-A3F876583AB0}"/>
            </c:ext>
          </c:extLst>
        </c:ser>
        <c:dLbls>
          <c:showLegendKey val="0"/>
          <c:showVal val="0"/>
          <c:showCatName val="0"/>
          <c:showSerName val="0"/>
          <c:showPercent val="0"/>
          <c:showBubbleSize val="0"/>
        </c:dLbls>
        <c:gapWidth val="75"/>
        <c:shape val="box"/>
        <c:axId val="630996992"/>
        <c:axId val="737718240"/>
        <c:axId val="0"/>
      </c:bar3DChart>
      <c:catAx>
        <c:axId val="630996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Monserrat"/>
                <a:ea typeface="+mn-ea"/>
                <a:cs typeface="+mn-cs"/>
              </a:defRPr>
            </a:pPr>
            <a:endParaRPr lang="es-MX"/>
          </a:p>
        </c:txPr>
        <c:crossAx val="737718240"/>
        <c:crosses val="autoZero"/>
        <c:auto val="1"/>
        <c:lblAlgn val="ctr"/>
        <c:lblOffset val="100"/>
        <c:noMultiLvlLbl val="0"/>
      </c:catAx>
      <c:valAx>
        <c:axId val="737718240"/>
        <c:scaling>
          <c:orientation val="minMax"/>
        </c:scaling>
        <c:delete val="0"/>
        <c:axPos val="l"/>
        <c:majorGridlines>
          <c:spPr>
            <a:ln w="9525" cap="flat" cmpd="sng" algn="ctr">
              <a:solidFill>
                <a:srgbClr val="DDC9A3"/>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Monserrat"/>
                <a:ea typeface="+mn-ea"/>
                <a:cs typeface="+mn-cs"/>
              </a:defRPr>
            </a:pPr>
            <a:endParaRPr lang="es-MX"/>
          </a:p>
        </c:txPr>
        <c:crossAx val="630996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onserrat"/>
              <a:ea typeface="+mn-ea"/>
              <a:cs typeface="+mn-cs"/>
            </a:defRPr>
          </a:pPr>
          <a:endParaRPr lang="es-MX"/>
        </a:p>
      </c:txPr>
    </c:legend>
    <c:plotVisOnly val="1"/>
    <c:dispBlanksAs val="gap"/>
    <c:showDLblsOverMax val="0"/>
  </c:chart>
  <c:spPr>
    <a:solidFill>
      <a:schemeClr val="bg1"/>
    </a:solid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[Indicadores_MIR_2020_y_2021__07012022 (2).xlsx]TABLAS!Tabla dinámica5</c:name>
    <c:fmtId val="3"/>
  </c:pivotSource>
  <c:chart>
    <c:autoTitleDeleted val="1"/>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rgbClr val="BC955C"/>
          </a:solidFill>
          <a:ln>
            <a:noFill/>
          </a:ln>
          <a:effectLst/>
          <a:sp3d/>
        </c:spPr>
        <c:marker>
          <c:symbol val="none"/>
        </c:marker>
      </c:pivotFmt>
      <c:pivotFmt>
        <c:idx val="5"/>
        <c:spPr>
          <a:solidFill>
            <a:srgbClr val="3C5C4F"/>
          </a:solidFill>
          <a:ln>
            <a:noFill/>
          </a:ln>
          <a:effectLst/>
          <a:sp3d/>
        </c:spPr>
        <c:marker>
          <c:symbol val="none"/>
        </c:marker>
      </c:pivotFmt>
    </c:pivotFmts>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TABLAS!$AD$15</c:f>
              <c:strCache>
                <c:ptCount val="1"/>
                <c:pt idx="0">
                  <c:v>Programada</c:v>
                </c:pt>
              </c:strCache>
            </c:strRef>
          </c:tx>
          <c:spPr>
            <a:solidFill>
              <a:srgbClr val="BC955C"/>
            </a:solidFill>
            <a:ln>
              <a:noFill/>
            </a:ln>
            <a:effectLst/>
            <a:sp3d/>
          </c:spPr>
          <c:invertIfNegative val="0"/>
          <c:cat>
            <c:strRef>
              <c:f>TABLAS!$AC$16:$AC$17</c:f>
              <c:strCache>
                <c:ptCount val="2"/>
                <c:pt idx="0">
                  <c:v>1er. Semestre</c:v>
                </c:pt>
                <c:pt idx="1">
                  <c:v>2do. Semestre</c:v>
                </c:pt>
              </c:strCache>
            </c:strRef>
          </c:cat>
          <c:val>
            <c:numRef>
              <c:f>TABLAS!$AD$16:$AD$17</c:f>
              <c:numCache>
                <c:formatCode>0.00000</c:formatCode>
                <c:ptCount val="2"/>
                <c:pt idx="0">
                  <c:v>4.9111111111111111E-4</c:v>
                </c:pt>
                <c:pt idx="1">
                  <c:v>5.6666666666666671E-4</c:v>
                </c:pt>
              </c:numCache>
            </c:numRef>
          </c:val>
          <c:extLst xmlns:c16r2="http://schemas.microsoft.com/office/drawing/2015/06/chart">
            <c:ext xmlns:c16="http://schemas.microsoft.com/office/drawing/2014/chart" uri="{C3380CC4-5D6E-409C-BE32-E72D297353CC}">
              <c16:uniqueId val="{00000000-014F-403D-B41B-4AF570A1B8F1}"/>
            </c:ext>
          </c:extLst>
        </c:ser>
        <c:ser>
          <c:idx val="1"/>
          <c:order val="1"/>
          <c:tx>
            <c:strRef>
              <c:f>TABLAS!$AE$15</c:f>
              <c:strCache>
                <c:ptCount val="1"/>
                <c:pt idx="0">
                  <c:v>Realizada</c:v>
                </c:pt>
              </c:strCache>
            </c:strRef>
          </c:tx>
          <c:spPr>
            <a:solidFill>
              <a:srgbClr val="3C5C4F"/>
            </a:solidFill>
            <a:ln>
              <a:noFill/>
            </a:ln>
            <a:effectLst/>
            <a:sp3d/>
          </c:spPr>
          <c:invertIfNegative val="0"/>
          <c:cat>
            <c:strRef>
              <c:f>TABLAS!$AC$16:$AC$17</c:f>
              <c:strCache>
                <c:ptCount val="2"/>
                <c:pt idx="0">
                  <c:v>1er. Semestre</c:v>
                </c:pt>
                <c:pt idx="1">
                  <c:v>2do. Semestre</c:v>
                </c:pt>
              </c:strCache>
            </c:strRef>
          </c:cat>
          <c:val>
            <c:numRef>
              <c:f>TABLAS!$AE$16:$AE$17</c:f>
              <c:numCache>
                <c:formatCode>0.00000</c:formatCode>
                <c:ptCount val="2"/>
                <c:pt idx="0">
                  <c:v>5.9000000000000003E-4</c:v>
                </c:pt>
                <c:pt idx="1">
                  <c:v>5.8775889275001266E-4</c:v>
                </c:pt>
              </c:numCache>
            </c:numRef>
          </c:val>
          <c:extLst xmlns:c16r2="http://schemas.microsoft.com/office/drawing/2015/06/chart">
            <c:ext xmlns:c16="http://schemas.microsoft.com/office/drawing/2014/chart" uri="{C3380CC4-5D6E-409C-BE32-E72D297353CC}">
              <c16:uniqueId val="{00000001-014F-403D-B41B-4AF570A1B8F1}"/>
            </c:ext>
          </c:extLst>
        </c:ser>
        <c:dLbls>
          <c:showLegendKey val="0"/>
          <c:showVal val="0"/>
          <c:showCatName val="0"/>
          <c:showSerName val="0"/>
          <c:showPercent val="0"/>
          <c:showBubbleSize val="0"/>
        </c:dLbls>
        <c:gapWidth val="75"/>
        <c:gapDepth val="0"/>
        <c:shape val="box"/>
        <c:axId val="737718784"/>
        <c:axId val="737726944"/>
        <c:axId val="0"/>
      </c:bar3DChart>
      <c:catAx>
        <c:axId val="7377187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737726944"/>
        <c:crosses val="autoZero"/>
        <c:auto val="1"/>
        <c:lblAlgn val="ctr"/>
        <c:lblOffset val="100"/>
        <c:noMultiLvlLbl val="0"/>
      </c:catAx>
      <c:valAx>
        <c:axId val="737726944"/>
        <c:scaling>
          <c:orientation val="minMax"/>
        </c:scaling>
        <c:delete val="0"/>
        <c:axPos val="l"/>
        <c:majorGridlines>
          <c:spPr>
            <a:ln w="9525" cap="flat" cmpd="sng" algn="ctr">
              <a:solidFill>
                <a:srgbClr val="DDC9A3"/>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771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[Indicadores_MIR_2020_y_2021__07012022 (2).xlsx]TABLAS!Tabla dinámica6</c:name>
    <c:fmtId val="3"/>
  </c:pivotSource>
  <c:chart>
    <c:autoTitleDeleted val="1"/>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rgbClr val="BC955C"/>
          </a:solidFill>
          <a:ln>
            <a:noFill/>
          </a:ln>
          <a:effectLst/>
          <a:sp3d/>
        </c:spPr>
        <c:marker>
          <c:symbol val="none"/>
        </c:marker>
      </c:pivotFmt>
      <c:pivotFmt>
        <c:idx val="5"/>
        <c:spPr>
          <a:solidFill>
            <a:srgbClr val="3C5C4F"/>
          </a:solidFill>
          <a:ln>
            <a:noFill/>
          </a:ln>
          <a:effectLst/>
          <a:sp3d/>
        </c:spPr>
        <c:marker>
          <c:symbol val="none"/>
        </c:marker>
      </c:pivotFmt>
    </c:pivotFmts>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TABLAS!$AI$15</c:f>
              <c:strCache>
                <c:ptCount val="1"/>
                <c:pt idx="0">
                  <c:v>Programada</c:v>
                </c:pt>
              </c:strCache>
            </c:strRef>
          </c:tx>
          <c:spPr>
            <a:solidFill>
              <a:srgbClr val="BC955C"/>
            </a:solidFill>
            <a:ln>
              <a:noFill/>
            </a:ln>
            <a:effectLst/>
            <a:sp3d/>
          </c:spPr>
          <c:invertIfNegative val="0"/>
          <c:cat>
            <c:strRef>
              <c:f>TABLAS!$AH$16:$AH$17</c:f>
              <c:strCache>
                <c:ptCount val="2"/>
                <c:pt idx="0">
                  <c:v>1er. Semestre</c:v>
                </c:pt>
                <c:pt idx="1">
                  <c:v>2do. Semestre</c:v>
                </c:pt>
              </c:strCache>
            </c:strRef>
          </c:cat>
          <c:val>
            <c:numRef>
              <c:f>TABLAS!$AI$16:$AI$17</c:f>
              <c:numCache>
                <c:formatCode>0.000000</c:formatCode>
                <c:ptCount val="2"/>
                <c:pt idx="0">
                  <c:v>3.8000000000000002E-4</c:v>
                </c:pt>
                <c:pt idx="1">
                  <c:v>1.0288184438040347E-4</c:v>
                </c:pt>
              </c:numCache>
            </c:numRef>
          </c:val>
          <c:extLst xmlns:c16r2="http://schemas.microsoft.com/office/drawing/2015/06/chart">
            <c:ext xmlns:c16="http://schemas.microsoft.com/office/drawing/2014/chart" uri="{C3380CC4-5D6E-409C-BE32-E72D297353CC}">
              <c16:uniqueId val="{00000000-C8B0-4B1F-95C7-3CFC0AB585B7}"/>
            </c:ext>
          </c:extLst>
        </c:ser>
        <c:ser>
          <c:idx val="1"/>
          <c:order val="1"/>
          <c:tx>
            <c:strRef>
              <c:f>TABLAS!$AJ$15</c:f>
              <c:strCache>
                <c:ptCount val="1"/>
                <c:pt idx="0">
                  <c:v>Realizada</c:v>
                </c:pt>
              </c:strCache>
            </c:strRef>
          </c:tx>
          <c:spPr>
            <a:solidFill>
              <a:srgbClr val="3C5C4F"/>
            </a:solidFill>
            <a:ln>
              <a:noFill/>
            </a:ln>
            <a:effectLst/>
            <a:sp3d/>
          </c:spPr>
          <c:invertIfNegative val="0"/>
          <c:cat>
            <c:strRef>
              <c:f>TABLAS!$AH$16:$AH$17</c:f>
              <c:strCache>
                <c:ptCount val="2"/>
                <c:pt idx="0">
                  <c:v>1er. Semestre</c:v>
                </c:pt>
                <c:pt idx="1">
                  <c:v>2do. Semestre</c:v>
                </c:pt>
              </c:strCache>
            </c:strRef>
          </c:cat>
          <c:val>
            <c:numRef>
              <c:f>TABLAS!$AJ$16:$AJ$17</c:f>
              <c:numCache>
                <c:formatCode>0.000000</c:formatCode>
                <c:ptCount val="2"/>
                <c:pt idx="0">
                  <c:v>1.216E-4</c:v>
                </c:pt>
                <c:pt idx="1">
                  <c:v>1.2224263700690095E-4</c:v>
                </c:pt>
              </c:numCache>
            </c:numRef>
          </c:val>
          <c:extLst xmlns:c16r2="http://schemas.microsoft.com/office/drawing/2015/06/chart">
            <c:ext xmlns:c16="http://schemas.microsoft.com/office/drawing/2014/chart" uri="{C3380CC4-5D6E-409C-BE32-E72D297353CC}">
              <c16:uniqueId val="{00000001-C8B0-4B1F-95C7-3CFC0AB585B7}"/>
            </c:ext>
          </c:extLst>
        </c:ser>
        <c:dLbls>
          <c:showLegendKey val="0"/>
          <c:showVal val="0"/>
          <c:showCatName val="0"/>
          <c:showSerName val="0"/>
          <c:showPercent val="0"/>
          <c:showBubbleSize val="0"/>
        </c:dLbls>
        <c:gapWidth val="75"/>
        <c:gapDepth val="0"/>
        <c:shape val="box"/>
        <c:axId val="737727488"/>
        <c:axId val="737722048"/>
        <c:axId val="0"/>
      </c:bar3DChart>
      <c:catAx>
        <c:axId val="737727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737722048"/>
        <c:crosses val="autoZero"/>
        <c:auto val="1"/>
        <c:lblAlgn val="ctr"/>
        <c:lblOffset val="100"/>
        <c:noMultiLvlLbl val="0"/>
      </c:catAx>
      <c:valAx>
        <c:axId val="737722048"/>
        <c:scaling>
          <c:orientation val="minMax"/>
        </c:scaling>
        <c:delete val="0"/>
        <c:axPos val="l"/>
        <c:majorGridlines>
          <c:spPr>
            <a:ln w="9525" cap="flat" cmpd="sng" algn="ctr">
              <a:solidFill>
                <a:srgbClr val="DDC9A3"/>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772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[Indicadores_MIR_2020_y_2021__07012022 (2).xlsx]TABLAS!Tabla dinámica7</c:name>
    <c:fmtId val="3"/>
  </c:pivotSource>
  <c:chart>
    <c:autoTitleDeleted val="1"/>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rgbClr val="BC955C"/>
          </a:solidFill>
          <a:ln>
            <a:noFill/>
          </a:ln>
          <a:effectLst/>
          <a:sp3d/>
        </c:spPr>
        <c:marker>
          <c:symbol val="none"/>
        </c:marker>
      </c:pivotFmt>
      <c:pivotFmt>
        <c:idx val="5"/>
        <c:spPr>
          <a:solidFill>
            <a:srgbClr val="3C5C4F"/>
          </a:solidFill>
          <a:ln>
            <a:noFill/>
          </a:ln>
          <a:effectLst/>
          <a:sp3d/>
        </c:spPr>
        <c:marker>
          <c:symbol val="none"/>
        </c:marker>
      </c:pivotFmt>
    </c:pivotFmts>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TABLAS!$AM$15</c:f>
              <c:strCache>
                <c:ptCount val="1"/>
                <c:pt idx="0">
                  <c:v>Programada</c:v>
                </c:pt>
              </c:strCache>
            </c:strRef>
          </c:tx>
          <c:spPr>
            <a:solidFill>
              <a:srgbClr val="BC955C"/>
            </a:solidFill>
            <a:ln>
              <a:noFill/>
            </a:ln>
            <a:effectLst/>
            <a:sp3d/>
          </c:spPr>
          <c:invertIfNegative val="0"/>
          <c:cat>
            <c:strRef>
              <c:f>TABLAS!$AL$16:$AL$17</c:f>
              <c:strCache>
                <c:ptCount val="2"/>
                <c:pt idx="0">
                  <c:v>1er. Semestre</c:v>
                </c:pt>
                <c:pt idx="1">
                  <c:v>2do. Semestre</c:v>
                </c:pt>
              </c:strCache>
            </c:strRef>
          </c:cat>
          <c:val>
            <c:numRef>
              <c:f>TABLAS!$AM$16:$AM$17</c:f>
              <c:numCache>
                <c:formatCode>0.00000</c:formatCode>
                <c:ptCount val="2"/>
                <c:pt idx="0">
                  <c:v>8.7111111111111113E-4</c:v>
                </c:pt>
                <c:pt idx="1">
                  <c:v>6.6954851104707017E-4</c:v>
                </c:pt>
              </c:numCache>
            </c:numRef>
          </c:val>
          <c:extLst xmlns:c16r2="http://schemas.microsoft.com/office/drawing/2015/06/chart">
            <c:ext xmlns:c16="http://schemas.microsoft.com/office/drawing/2014/chart" uri="{C3380CC4-5D6E-409C-BE32-E72D297353CC}">
              <c16:uniqueId val="{00000000-39AF-4D83-9010-13B672855169}"/>
            </c:ext>
          </c:extLst>
        </c:ser>
        <c:ser>
          <c:idx val="1"/>
          <c:order val="1"/>
          <c:tx>
            <c:strRef>
              <c:f>TABLAS!$AN$15</c:f>
              <c:strCache>
                <c:ptCount val="1"/>
                <c:pt idx="0">
                  <c:v>Realizada</c:v>
                </c:pt>
              </c:strCache>
            </c:strRef>
          </c:tx>
          <c:spPr>
            <a:solidFill>
              <a:srgbClr val="3C5C4F"/>
            </a:solidFill>
            <a:ln>
              <a:noFill/>
            </a:ln>
            <a:effectLst/>
            <a:sp3d/>
          </c:spPr>
          <c:invertIfNegative val="0"/>
          <c:cat>
            <c:strRef>
              <c:f>TABLAS!$AL$16:$AL$17</c:f>
              <c:strCache>
                <c:ptCount val="2"/>
                <c:pt idx="0">
                  <c:v>1er. Semestre</c:v>
                </c:pt>
                <c:pt idx="1">
                  <c:v>2do. Semestre</c:v>
                </c:pt>
              </c:strCache>
            </c:strRef>
          </c:cat>
          <c:val>
            <c:numRef>
              <c:f>TABLAS!$AN$16:$AN$17</c:f>
              <c:numCache>
                <c:formatCode>0.00000</c:formatCode>
                <c:ptCount val="2"/>
                <c:pt idx="0">
                  <c:v>7.1160000000000006E-4</c:v>
                </c:pt>
                <c:pt idx="1">
                  <c:v>7.1000152975691361E-4</c:v>
                </c:pt>
              </c:numCache>
            </c:numRef>
          </c:val>
          <c:extLst xmlns:c16r2="http://schemas.microsoft.com/office/drawing/2015/06/chart">
            <c:ext xmlns:c16="http://schemas.microsoft.com/office/drawing/2014/chart" uri="{C3380CC4-5D6E-409C-BE32-E72D297353CC}">
              <c16:uniqueId val="{00000001-39AF-4D83-9010-13B672855169}"/>
            </c:ext>
          </c:extLst>
        </c:ser>
        <c:dLbls>
          <c:showLegendKey val="0"/>
          <c:showVal val="0"/>
          <c:showCatName val="0"/>
          <c:showSerName val="0"/>
          <c:showPercent val="0"/>
          <c:showBubbleSize val="0"/>
        </c:dLbls>
        <c:gapWidth val="75"/>
        <c:gapDepth val="0"/>
        <c:shape val="box"/>
        <c:axId val="737715520"/>
        <c:axId val="737714976"/>
        <c:axId val="0"/>
      </c:bar3DChart>
      <c:catAx>
        <c:axId val="737715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737714976"/>
        <c:crosses val="autoZero"/>
        <c:auto val="1"/>
        <c:lblAlgn val="ctr"/>
        <c:lblOffset val="100"/>
        <c:noMultiLvlLbl val="0"/>
      </c:catAx>
      <c:valAx>
        <c:axId val="737714976"/>
        <c:scaling>
          <c:orientation val="minMax"/>
        </c:scaling>
        <c:delete val="0"/>
        <c:axPos val="l"/>
        <c:majorGridlines>
          <c:spPr>
            <a:ln w="9525" cap="flat" cmpd="sng" algn="ctr">
              <a:solidFill>
                <a:srgbClr val="DDC9A3"/>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771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3.png"/><Relationship Id="rId11" Type="http://schemas.microsoft.com/office/2007/relationships/hdphoto" Target="../media/hdphoto2.wdp"/><Relationship Id="rId5" Type="http://schemas.openxmlformats.org/officeDocument/2006/relationships/chart" Target="../charts/chart4.xml"/><Relationship Id="rId10" Type="http://schemas.openxmlformats.org/officeDocument/2006/relationships/image" Target="../media/image6.png"/><Relationship Id="rId4" Type="http://schemas.openxmlformats.org/officeDocument/2006/relationships/chart" Target="../charts/chart3.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28575</xdr:rowOff>
    </xdr:from>
    <xdr:to>
      <xdr:col>2</xdr:col>
      <xdr:colOff>1904999</xdr:colOff>
      <xdr:row>4</xdr:row>
      <xdr:rowOff>171450</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6" t="6455" r="25467" b="87597"/>
        <a:stretch/>
      </xdr:blipFill>
      <xdr:spPr>
        <a:xfrm>
          <a:off x="0" y="219075"/>
          <a:ext cx="6543674" cy="714375"/>
        </a:xfrm>
        <a:prstGeom prst="rect">
          <a:avLst/>
        </a:prstGeom>
      </xdr:spPr>
    </xdr:pic>
    <xdr:clientData/>
  </xdr:twoCellAnchor>
  <xdr:twoCellAnchor editAs="absolute">
    <xdr:from>
      <xdr:col>2</xdr:col>
      <xdr:colOff>2314575</xdr:colOff>
      <xdr:row>1</xdr:row>
      <xdr:rowOff>66675</xdr:rowOff>
    </xdr:from>
    <xdr:to>
      <xdr:col>6</xdr:col>
      <xdr:colOff>800100</xdr:colOff>
      <xdr:row>4</xdr:row>
      <xdr:rowOff>104776</xdr:rowOff>
    </xdr:to>
    <xdr:sp macro="" textlink="">
      <xdr:nvSpPr>
        <xdr:cNvPr id="3" name="Rectángulo 2">
          <a:extLst>
            <a:ext uri="{FF2B5EF4-FFF2-40B4-BE49-F238E27FC236}">
              <a16:creationId xmlns:a16="http://schemas.microsoft.com/office/drawing/2014/main" xmlns="" id="{00000000-0008-0000-0000-000003000000}"/>
            </a:ext>
          </a:extLst>
        </xdr:cNvPr>
        <xdr:cNvSpPr/>
      </xdr:nvSpPr>
      <xdr:spPr>
        <a:xfrm>
          <a:off x="6953250" y="257175"/>
          <a:ext cx="7277100"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6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1</xdr:row>
      <xdr:rowOff>28575</xdr:rowOff>
    </xdr:from>
    <xdr:to>
      <xdr:col>1</xdr:col>
      <xdr:colOff>5781674</xdr:colOff>
      <xdr:row>4</xdr:row>
      <xdr:rowOff>171450</xdr:rowOff>
    </xdr:to>
    <xdr:pic>
      <xdr:nvPicPr>
        <xdr:cNvPr id="2" name="Imagen 1">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6" t="6455" r="25467" b="87597"/>
        <a:stretch/>
      </xdr:blipFill>
      <xdr:spPr>
        <a:xfrm>
          <a:off x="0" y="219075"/>
          <a:ext cx="6543674" cy="714375"/>
        </a:xfrm>
        <a:prstGeom prst="rect">
          <a:avLst/>
        </a:prstGeom>
      </xdr:spPr>
    </xdr:pic>
    <xdr:clientData/>
  </xdr:twoCellAnchor>
  <xdr:twoCellAnchor editAs="absolute">
    <xdr:from>
      <xdr:col>1</xdr:col>
      <xdr:colOff>6191250</xdr:colOff>
      <xdr:row>1</xdr:row>
      <xdr:rowOff>66675</xdr:rowOff>
    </xdr:from>
    <xdr:to>
      <xdr:col>1</xdr:col>
      <xdr:colOff>13468350</xdr:colOff>
      <xdr:row>4</xdr:row>
      <xdr:rowOff>104776</xdr:rowOff>
    </xdr:to>
    <xdr:sp macro="" textlink="">
      <xdr:nvSpPr>
        <xdr:cNvPr id="3" name="Rectángulo 2">
          <a:extLst>
            <a:ext uri="{FF2B5EF4-FFF2-40B4-BE49-F238E27FC236}">
              <a16:creationId xmlns:a16="http://schemas.microsoft.com/office/drawing/2014/main" xmlns="" id="{00000000-0008-0000-0100-000003000000}"/>
            </a:ext>
          </a:extLst>
        </xdr:cNvPr>
        <xdr:cNvSpPr/>
      </xdr:nvSpPr>
      <xdr:spPr>
        <a:xfrm>
          <a:off x="6953250" y="257175"/>
          <a:ext cx="7277100"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6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1</xdr:row>
      <xdr:rowOff>28575</xdr:rowOff>
    </xdr:from>
    <xdr:to>
      <xdr:col>6</xdr:col>
      <xdr:colOff>595312</xdr:colOff>
      <xdr:row>4</xdr:row>
      <xdr:rowOff>171450</xdr:rowOff>
    </xdr:to>
    <xdr:pic>
      <xdr:nvPicPr>
        <xdr:cNvPr id="2" name="Imagen 1">
          <a:extLst>
            <a:ext uri="{FF2B5EF4-FFF2-40B4-BE49-F238E27FC236}">
              <a16:creationId xmlns:a16="http://schemas.microsoft.com/office/drawing/2014/main" xmlns=""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6" t="6455" r="25467" b="87597"/>
        <a:stretch/>
      </xdr:blipFill>
      <xdr:spPr>
        <a:xfrm>
          <a:off x="0" y="219075"/>
          <a:ext cx="6543674" cy="714375"/>
        </a:xfrm>
        <a:prstGeom prst="rect">
          <a:avLst/>
        </a:prstGeom>
      </xdr:spPr>
    </xdr:pic>
    <xdr:clientData/>
  </xdr:twoCellAnchor>
  <xdr:twoCellAnchor editAs="absolute">
    <xdr:from>
      <xdr:col>6</xdr:col>
      <xdr:colOff>500062</xdr:colOff>
      <xdr:row>1</xdr:row>
      <xdr:rowOff>85725</xdr:rowOff>
    </xdr:from>
    <xdr:to>
      <xdr:col>10</xdr:col>
      <xdr:colOff>392905</xdr:colOff>
      <xdr:row>4</xdr:row>
      <xdr:rowOff>123826</xdr:rowOff>
    </xdr:to>
    <xdr:sp macro="" textlink="">
      <xdr:nvSpPr>
        <xdr:cNvPr id="3" name="Rectángulo 2">
          <a:extLst>
            <a:ext uri="{FF2B5EF4-FFF2-40B4-BE49-F238E27FC236}">
              <a16:creationId xmlns:a16="http://schemas.microsoft.com/office/drawing/2014/main" xmlns="" id="{00000000-0008-0000-0200-000003000000}"/>
            </a:ext>
          </a:extLst>
        </xdr:cNvPr>
        <xdr:cNvSpPr/>
      </xdr:nvSpPr>
      <xdr:spPr>
        <a:xfrm>
          <a:off x="6453187" y="276225"/>
          <a:ext cx="3869531"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400"/>
        </a:p>
      </xdr:txBody>
    </xdr:sp>
    <xdr:clientData/>
  </xdr:twoCellAnchor>
  <xdr:twoCellAnchor editAs="absolute">
    <xdr:from>
      <xdr:col>2</xdr:col>
      <xdr:colOff>95249</xdr:colOff>
      <xdr:row>43</xdr:row>
      <xdr:rowOff>0</xdr:rowOff>
    </xdr:from>
    <xdr:to>
      <xdr:col>9</xdr:col>
      <xdr:colOff>309561</xdr:colOff>
      <xdr:row>64</xdr:row>
      <xdr:rowOff>35718</xdr:rowOff>
    </xdr:to>
    <xdr:graphicFrame macro="">
      <xdr:nvGraphicFramePr>
        <xdr:cNvPr id="9" name="Gráfico 8">
          <a:extLst>
            <a:ext uri="{FF2B5EF4-FFF2-40B4-BE49-F238E27FC236}">
              <a16:creationId xmlns:a16="http://schemas.microsoft.com/office/drawing/2014/main" xmlns=""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21429</xdr:colOff>
      <xdr:row>9</xdr:row>
      <xdr:rowOff>102393</xdr:rowOff>
    </xdr:from>
    <xdr:to>
      <xdr:col>13</xdr:col>
      <xdr:colOff>523874</xdr:colOff>
      <xdr:row>18</xdr:row>
      <xdr:rowOff>95248</xdr:rowOff>
    </xdr:to>
    <mc:AlternateContent xmlns:mc="http://schemas.openxmlformats.org/markup-compatibility/2006" xmlns:a14="http://schemas.microsoft.com/office/drawing/2010/main">
      <mc:Choice Requires="a14">
        <xdr:graphicFrame macro="">
          <xdr:nvGraphicFramePr>
            <xdr:cNvPr id="7" name="Nombre Indicador">
              <a:extLst>
                <a:ext uri="{FF2B5EF4-FFF2-40B4-BE49-F238E27FC236}">
                  <a16:creationId xmlns:a16="http://schemas.microsoft.com/office/drawing/2014/main" xmlns=""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Nombre Indicador"/>
            </a:graphicData>
          </a:graphic>
        </xdr:graphicFrame>
      </mc:Choice>
      <mc:Fallback xmlns="">
        <xdr:sp macro="" textlink="">
          <xdr:nvSpPr>
            <xdr:cNvPr id="0" name=""/>
            <xdr:cNvSpPr>
              <a:spLocks noTextEdit="1"/>
            </xdr:cNvSpPr>
          </xdr:nvSpPr>
          <xdr:spPr>
            <a:xfrm>
              <a:off x="188117" y="1412081"/>
              <a:ext cx="12170570" cy="170735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10</xdr:col>
      <xdr:colOff>321468</xdr:colOff>
      <xdr:row>0</xdr:row>
      <xdr:rowOff>57150</xdr:rowOff>
    </xdr:from>
    <xdr:to>
      <xdr:col>15</xdr:col>
      <xdr:colOff>119062</xdr:colOff>
      <xdr:row>5</xdr:row>
      <xdr:rowOff>71437</xdr:rowOff>
    </xdr:to>
    <mc:AlternateContent xmlns:mc="http://schemas.openxmlformats.org/markup-compatibility/2006" xmlns:a14="http://schemas.microsoft.com/office/drawing/2010/main">
      <mc:Choice Requires="a14">
        <xdr:graphicFrame macro="">
          <xdr:nvGraphicFramePr>
            <xdr:cNvPr id="10" name="AÑO">
              <a:extLst>
                <a:ext uri="{FF2B5EF4-FFF2-40B4-BE49-F238E27FC236}">
                  <a16:creationId xmlns:a16="http://schemas.microsoft.com/office/drawing/2014/main" xmlns=""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0251281" y="57150"/>
              <a:ext cx="2464594" cy="966787"/>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190500</xdr:colOff>
      <xdr:row>40</xdr:row>
      <xdr:rowOff>177035</xdr:rowOff>
    </xdr:from>
    <xdr:to>
      <xdr:col>7</xdr:col>
      <xdr:colOff>23813</xdr:colOff>
      <xdr:row>44</xdr:row>
      <xdr:rowOff>127723</xdr:rowOff>
    </xdr:to>
    <xdr:pic>
      <xdr:nvPicPr>
        <xdr:cNvPr id="16" name="Picture 2" descr="Image result for trailer png">
          <a:extLst>
            <a:ext uri="{FF2B5EF4-FFF2-40B4-BE49-F238E27FC236}">
              <a16:creationId xmlns:a16="http://schemas.microsoft.com/office/drawing/2014/main" xmlns="" id="{00000000-0008-0000-0300-000010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85" r="6428"/>
        <a:stretch/>
      </xdr:blipFill>
      <xdr:spPr bwMode="auto">
        <a:xfrm>
          <a:off x="6500813" y="8035160"/>
          <a:ext cx="1631156" cy="807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1</xdr:row>
      <xdr:rowOff>28575</xdr:rowOff>
    </xdr:from>
    <xdr:to>
      <xdr:col>5</xdr:col>
      <xdr:colOff>1083468</xdr:colOff>
      <xdr:row>4</xdr:row>
      <xdr:rowOff>171450</xdr:rowOff>
    </xdr:to>
    <xdr:pic>
      <xdr:nvPicPr>
        <xdr:cNvPr id="2" name="Imagen 1">
          <a:extLst>
            <a:ext uri="{FF2B5EF4-FFF2-40B4-BE49-F238E27FC236}">
              <a16:creationId xmlns:a16="http://schemas.microsoft.com/office/drawing/2014/main" xmlns="" id="{00000000-0008-0000-0300-000002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96" t="6455" r="25467" b="87597"/>
        <a:stretch/>
      </xdr:blipFill>
      <xdr:spPr>
        <a:xfrm>
          <a:off x="0" y="219075"/>
          <a:ext cx="6560343" cy="714375"/>
        </a:xfrm>
        <a:prstGeom prst="rect">
          <a:avLst/>
        </a:prstGeom>
      </xdr:spPr>
    </xdr:pic>
    <xdr:clientData/>
  </xdr:twoCellAnchor>
  <xdr:twoCellAnchor editAs="absolute">
    <xdr:from>
      <xdr:col>5</xdr:col>
      <xdr:colOff>1071562</xdr:colOff>
      <xdr:row>1</xdr:row>
      <xdr:rowOff>85725</xdr:rowOff>
    </xdr:from>
    <xdr:to>
      <xdr:col>8</xdr:col>
      <xdr:colOff>857249</xdr:colOff>
      <xdr:row>4</xdr:row>
      <xdr:rowOff>123826</xdr:rowOff>
    </xdr:to>
    <xdr:sp macro="" textlink="">
      <xdr:nvSpPr>
        <xdr:cNvPr id="3" name="Rectángulo 2">
          <a:extLst>
            <a:ext uri="{FF2B5EF4-FFF2-40B4-BE49-F238E27FC236}">
              <a16:creationId xmlns:a16="http://schemas.microsoft.com/office/drawing/2014/main" xmlns="" id="{00000000-0008-0000-0300-000003000000}"/>
            </a:ext>
          </a:extLst>
        </xdr:cNvPr>
        <xdr:cNvSpPr/>
      </xdr:nvSpPr>
      <xdr:spPr>
        <a:xfrm>
          <a:off x="6536531" y="276225"/>
          <a:ext cx="3869531"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400"/>
        </a:p>
      </xdr:txBody>
    </xdr:sp>
    <xdr:clientData/>
  </xdr:twoCellAnchor>
  <xdr:twoCellAnchor editAs="oneCell">
    <xdr:from>
      <xdr:col>1</xdr:col>
      <xdr:colOff>142874</xdr:colOff>
      <xdr:row>44</xdr:row>
      <xdr:rowOff>190499</xdr:rowOff>
    </xdr:from>
    <xdr:to>
      <xdr:col>4</xdr:col>
      <xdr:colOff>619125</xdr:colOff>
      <xdr:row>61</xdr:row>
      <xdr:rowOff>142874</xdr:rowOff>
    </xdr:to>
    <xdr:graphicFrame macro="">
      <xdr:nvGraphicFramePr>
        <xdr:cNvPr id="5" name="Gráfico 4">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833439</xdr:colOff>
      <xdr:row>44</xdr:row>
      <xdr:rowOff>166686</xdr:rowOff>
    </xdr:from>
    <xdr:to>
      <xdr:col>9</xdr:col>
      <xdr:colOff>95251</xdr:colOff>
      <xdr:row>61</xdr:row>
      <xdr:rowOff>107155</xdr:rowOff>
    </xdr:to>
    <xdr:graphicFrame macro="">
      <xdr:nvGraphicFramePr>
        <xdr:cNvPr id="6" name="Gráfico 5">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83344</xdr:colOff>
      <xdr:row>68</xdr:row>
      <xdr:rowOff>11904</xdr:rowOff>
    </xdr:from>
    <xdr:to>
      <xdr:col>4</xdr:col>
      <xdr:colOff>428625</xdr:colOff>
      <xdr:row>84</xdr:row>
      <xdr:rowOff>154779</xdr:rowOff>
    </xdr:to>
    <xdr:graphicFrame macro="">
      <xdr:nvGraphicFramePr>
        <xdr:cNvPr id="7" name="Gráfico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61912</xdr:colOff>
      <xdr:row>11</xdr:row>
      <xdr:rowOff>116681</xdr:rowOff>
    </xdr:from>
    <xdr:to>
      <xdr:col>13</xdr:col>
      <xdr:colOff>190500</xdr:colOff>
      <xdr:row>17</xdr:row>
      <xdr:rowOff>166686</xdr:rowOff>
    </xdr:to>
    <mc:AlternateContent xmlns:mc="http://schemas.openxmlformats.org/markup-compatibility/2006" xmlns:a14="http://schemas.microsoft.com/office/drawing/2010/main">
      <mc:Choice Requires="a14">
        <xdr:graphicFrame macro="">
          <xdr:nvGraphicFramePr>
            <xdr:cNvPr id="4" name="Avance">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Avance"/>
            </a:graphicData>
          </a:graphic>
        </xdr:graphicFrame>
      </mc:Choice>
      <mc:Fallback xmlns="">
        <xdr:sp macro="" textlink="">
          <xdr:nvSpPr>
            <xdr:cNvPr id="0" name=""/>
            <xdr:cNvSpPr>
              <a:spLocks noTextEdit="1"/>
            </xdr:cNvSpPr>
          </xdr:nvSpPr>
          <xdr:spPr>
            <a:xfrm>
              <a:off x="228600" y="1807369"/>
              <a:ext cx="13094494" cy="119300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230376</xdr:colOff>
      <xdr:row>41</xdr:row>
      <xdr:rowOff>178593</xdr:rowOff>
    </xdr:from>
    <xdr:to>
      <xdr:col>3</xdr:col>
      <xdr:colOff>1075620</xdr:colOff>
      <xdr:row>44</xdr:row>
      <xdr:rowOff>119061</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6"/>
        <a:stretch>
          <a:fillRect/>
        </a:stretch>
      </xdr:blipFill>
      <xdr:spPr>
        <a:xfrm>
          <a:off x="3016439" y="8274843"/>
          <a:ext cx="845244" cy="559593"/>
        </a:xfrm>
        <a:prstGeom prst="rect">
          <a:avLst/>
        </a:prstGeom>
      </xdr:spPr>
    </xdr:pic>
    <xdr:clientData/>
  </xdr:twoCellAnchor>
  <xdr:twoCellAnchor editAs="oneCell">
    <xdr:from>
      <xdr:col>1</xdr:col>
      <xdr:colOff>845342</xdr:colOff>
      <xdr:row>40</xdr:row>
      <xdr:rowOff>23812</xdr:rowOff>
    </xdr:from>
    <xdr:to>
      <xdr:col>3</xdr:col>
      <xdr:colOff>119060</xdr:colOff>
      <xdr:row>45</xdr:row>
      <xdr:rowOff>43609</xdr:rowOff>
    </xdr:to>
    <xdr:pic>
      <xdr:nvPicPr>
        <xdr:cNvPr id="12" name="Picture 6" descr="Resultado de imagen para TRAILER PNG">
          <a:extLst>
            <a:ext uri="{FF2B5EF4-FFF2-40B4-BE49-F238E27FC236}">
              <a16:creationId xmlns:a16="http://schemas.microsoft.com/office/drawing/2014/main" xmlns="" id="{00000000-0008-0000-0300-00000C000000}"/>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imgEffect>
                </a14:imgLayer>
              </a14:imgProps>
            </a:ext>
            <a:ext uri="{28A0092B-C50C-407E-A947-70E740481C1C}">
              <a14:useLocalDpi xmlns:a14="http://schemas.microsoft.com/office/drawing/2010/main" val="0"/>
            </a:ext>
          </a:extLst>
        </a:blip>
        <a:srcRect l="6782" t="12911" r="4345"/>
        <a:stretch/>
      </xdr:blipFill>
      <xdr:spPr bwMode="auto">
        <a:xfrm>
          <a:off x="1012030" y="7881937"/>
          <a:ext cx="2178843" cy="1067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1619249</xdr:colOff>
      <xdr:row>40</xdr:row>
      <xdr:rowOff>107156</xdr:rowOff>
    </xdr:from>
    <xdr:to>
      <xdr:col>8</xdr:col>
      <xdr:colOff>416647</xdr:colOff>
      <xdr:row>44</xdr:row>
      <xdr:rowOff>119062</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9562" y="7965281"/>
          <a:ext cx="1750148" cy="869156"/>
        </a:xfrm>
        <a:prstGeom prst="rect">
          <a:avLst/>
        </a:prstGeom>
      </xdr:spPr>
    </xdr:pic>
    <xdr:clientData/>
  </xdr:twoCellAnchor>
  <xdr:twoCellAnchor editAs="oneCell">
    <xdr:from>
      <xdr:col>8</xdr:col>
      <xdr:colOff>702468</xdr:colOff>
      <xdr:row>40</xdr:row>
      <xdr:rowOff>35720</xdr:rowOff>
    </xdr:from>
    <xdr:to>
      <xdr:col>11</xdr:col>
      <xdr:colOff>327972</xdr:colOff>
      <xdr:row>44</xdr:row>
      <xdr:rowOff>146325</xdr:rowOff>
    </xdr:to>
    <xdr:pic>
      <xdr:nvPicPr>
        <xdr:cNvPr id="15" name="Picture 4" descr="Resultado de imagen para AVION PNG">
          <a:extLst>
            <a:ext uri="{FF2B5EF4-FFF2-40B4-BE49-F238E27FC236}">
              <a16:creationId xmlns:a16="http://schemas.microsoft.com/office/drawing/2014/main" xmlns="" id="{00000000-0008-0000-0300-00000F000000}"/>
            </a:ext>
          </a:extLst>
        </xdr:cNvPr>
        <xdr:cNvPicPr>
          <a:picLocks noChangeAspect="1" noChangeArrowheads="1"/>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backgroundRemoval t="0" b="100000" l="0" r="100000"/>
                  </a14:imgEffect>
                </a14:imgLayer>
              </a14:imgProps>
            </a:ext>
            <a:ext uri="{28A0092B-C50C-407E-A947-70E740481C1C}">
              <a14:useLocalDpi xmlns:a14="http://schemas.microsoft.com/office/drawing/2010/main" val="0"/>
            </a:ext>
          </a:extLst>
        </a:blip>
        <a:srcRect t="13824" b="15669"/>
        <a:stretch/>
      </xdr:blipFill>
      <xdr:spPr bwMode="auto">
        <a:xfrm>
          <a:off x="9965531" y="7893845"/>
          <a:ext cx="2066285" cy="967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lia Rodríguez Ochoa" refreshedDate="44568.434016435189" createdVersion="5" refreshedVersion="7" minRefreshableVersion="3" recordCount="31">
  <cacheSource type="worksheet">
    <worksheetSource name="Tabla1"/>
  </cacheSource>
  <cacheFields count="19">
    <cacheField name="AÑO" numFmtId="0">
      <sharedItems containsString="0" containsBlank="1" containsNumber="1" containsInteger="1" minValue="2020" maxValue="2021" count="3">
        <n v="2020"/>
        <n v="2021"/>
        <m/>
      </sharedItems>
    </cacheField>
    <cacheField name="Nombre Indicador" numFmtId="0">
      <sharedItems containsBlank="1" count="35">
        <s v="a) C2. Porcentaje de sitios de inspección con evidencia de operación"/>
        <s v="b) A2.1 Porcentaje de cargamentos agrícolas y pecuarios de movilización nacional de alto riesgo sanitario detectados a los que se les aplican medidas cuarentenarias.  "/>
        <s v="c) C5.1 Índice de acciones estratégica para la prevención y fortalecimiento de las actividades de sanidad    "/>
        <s v="d) A5.1.4 Porcentaje de cargamentos agrícolas y pecuarios de importación comercial, de alto riesgo sanitario detectados a los que se les aplican medidas cuarentenarias."/>
        <s v="e) A5.1.5 Porcentaje de cargamentos agrícolas y pecuarios de movilización nacional de alto riesgo sanitario detectados a los que se les aplican medidas cuarentenarias en Sitios de Inpección Federal."/>
        <s v="a) C4.1 Índice de acciones estratégica para la prevención y fortalecimiento de las actividades de sanidad"/>
        <s v="b) A4.1.4 Porcentaje de cargamentos agrícolas y pecuarios de importación comercial, de alto riesgo sanitario detectados a los que se les aplican medidas cuarentenarias."/>
        <s v="c) A4.1.5 Porcentaje de cargamentos agrícolas y pecuarios de movilización nacional de alto riesgo sanitario detectados a los que se les aplican medidas cuarentenarias en Sitios de Inpección Federal."/>
        <m/>
        <s v="A5.1.5 Porcentaje de cargamentos agrícolas y pecuarios de movilización nacional de alto riesgo sanitario detectados a los que se les aplican medidas cuarentenarias en Sitios de Inpección Federal." u="1"/>
        <s v="Número de cargamentos de Alto Riesgo Sanitario detectados en Sitios de Inspección Federal" u="1"/>
        <s v="Número de técnicas diagnósticas de plagas y enfermedades realizadas a las muestras derivadas de la notificación " u="1"/>
        <s v="Número de cargamentos inspeccionados en los Sitios de Inspección Federal  (Denominador)" u="1"/>
        <s v="Número de entradas de moscas del Mediterráneo atendidas en el año t " u="1"/>
        <s v="Número de técnicas diagnósticas de plagas y enfermedades, derivadas de la notificación, realizadas en tiempo (Numerador)" u="1"/>
        <s v="Número de entradas de moscas del Mediterráneo presentadas en el año (Denominador)" u="1"/>
        <s v="Número de cargamentos de importación de mercancías agropecuarias, acuícolas y pesqueras con presencia de plagas y/o enfermedades fitozoosanitarias " u="1"/>
        <s v="A5.1.4 Porcentaje de cargamentos agrícolas y pecuarios de importación comercial, de alto riesgo sanitario detectados a los que se les aplican medidas cuarentenarias." u="1"/>
        <s v="Número de técnicas diagnósticas de plagas y enfermedades realizadas a las muestras derivadas de la notificación  " u="1"/>
        <s v="Número de entradas de moscas del Mediterráneo presentadas en el año" u="1"/>
        <s v="Número de técnicas diagnósticas de plagas y enfermedades realizadas a las muestras derivadas de la notificación  (Denominador)" u="1"/>
        <s v="Número de cargamentos de importación de mercancías agropecuarias, acuícolas y pesqueras inspeccionados  " u="1"/>
        <s v="A2.1 Porcentaje de cargamentos agrícolas y pecuarios de movilización nacional de alto riesgo sanitario detectados a los que se les aplican medidas cuarentenarias.  " u="1"/>
        <s v="A4.1.5 Porcentaje de cargamentos agrícolas y pecuarios de movilización nacional de alto riesgo sanitario detectados a los que se les aplican medidas cuarentenarias en Sitios de Inpección Federal." u="1"/>
        <s v="Número de entradas de moscas del Mediterráneo atendidas en el año t (Numerador)" u="1"/>
        <s v="Número de cargamentos de importación de mercancías agropecuarias, acuícolas y pesqueras inspeccionados " u="1"/>
        <s v="Número de cargamentos de Alto Riesgo Sanitario detectados en Sitios de Inspección Federal " u="1"/>
        <s v="Número de cargamentos de importación de mercancías agropecuarias, acuícolas y pesqueras con presencia de plagas y/o enfermedades fitozoosanitarias (Numerador)" u="1"/>
        <s v="Número de técnicas diagnósticas de plagas y enfermedades, derivadas de la notificación, realizadas en tiempo" u="1"/>
        <s v="A4.1.4 Porcentaje de cargamentos agrícolas y pecuarios de importación comercial, de alto riesgo sanitario detectados a los que se les aplican medidas cuarentenarias." u="1"/>
        <s v="Número de cargamentos de importación de mercancías agropecuarias, acuícolas y pesqueras con presencia de plagas y/o enfermedades fitozoosanitarias" u="1"/>
        <s v="Número de cargamentos de Alto Riesgo Sanitario detectados en Sitios de Inspección Federal (Numerador)" u="1"/>
        <s v="Número de cargamentos de importación de mercancías agropecuarias, acuícolas y pesqueras inspeccionados  (Denominador)" u="1"/>
        <s v="C2. Porcentaje de sitios de inspección con evidencia de operación" u="1"/>
        <s v="Número de cargamentos inspeccionados en los Sitios de Inspección Federal  " u="1"/>
      </sharedItems>
    </cacheField>
    <cacheField name="Método de Cálculo" numFmtId="9">
      <sharedItems containsBlank="1" count="8" longText="1">
        <s v="(Número de sitios de inspección con evidencia de operación /Número de sitios de inspección) *100"/>
        <s v="(Número de cargamentos agrícolas y pecuarios de movilización nacional de alto riesgo sanitario con medidas cuarentenarias aplicadas / Número de cargamentos agrícolas y pecuarios de movilización nacional de alto riesgo sanitario detectados)*100  "/>
        <s v="(((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
        <s v="(Número de cargamentos agrícolas y pecuarios de importación comercial de alto riesgo sanitario con medidas cuarentenarias aplicadas / Número de cargamentos agrícolas y pecuarios de importación comercial de alto riesgo sanitario detectados)*100"/>
        <s v="(Número de cargamentos agrícolas y pecuarios de movilización nacional de alto riesgo sanitario con medidas cuarentenarias aplicadas en Sitios de Inspección Federal / Número de cargamentos agrícolas y pecuarios de movilización nacional de alto riesgo sanitario detectados en Sitios de Inspección Federal)*100"/>
        <m/>
        <s v="índice conjunto DGIF/DGSA/DGSV" u="1"/>
        <s v="Índice conjunto DGIF/DGSA/DGSV, (Números absolutos)" u="1"/>
      </sharedItems>
    </cacheField>
    <cacheField name="Sentido del Indicador" numFmtId="9">
      <sharedItems containsBlank="1"/>
    </cacheField>
    <cacheField name="Periodo" numFmtId="164">
      <sharedItems containsBlank="1" count="13">
        <s v="1er. Semestre"/>
        <s v="2do. Semestre"/>
        <s v="1er. Trimestre"/>
        <s v="2do. Trimestre"/>
        <s v="3er. Trimestre"/>
        <s v="4to. Trimestre"/>
        <m/>
        <s v="1er. Trimestre / Marzo" u="1"/>
        <s v="2do. Trimestre / Junio" u="1"/>
        <s v="1er. Semestre / Junio" u="1"/>
        <s v="4to. Trimestre / Diciembre" u="1"/>
        <s v="2to. Semestre / Diciembre" u="1"/>
        <s v="3er. Trimestre/ Septiembre" u="1"/>
      </sharedItems>
    </cacheField>
    <cacheField name="Meta Programada" numFmtId="0">
      <sharedItems containsString="0" containsBlank="1" containsNumber="1" minValue="1.0288184438040347E-4" maxValue="100"/>
    </cacheField>
    <cacheField name="Numerador Programado" numFmtId="3">
      <sharedItems containsString="0" containsBlank="1" containsNumber="1" containsInteger="1" minValue="150" maxValue="1900"/>
    </cacheField>
    <cacheField name="Denominador Programado" numFmtId="3">
      <sharedItems containsString="0" containsBlank="1" containsNumber="1" containsInteger="1" minValue="200" maxValue="450000"/>
    </cacheField>
    <cacheField name="Período " numFmtId="3">
      <sharedItems containsBlank="1"/>
    </cacheField>
    <cacheField name="Avance Meta" numFmtId="0">
      <sharedItems containsString="0" containsBlank="1" containsNumber="1" minValue="1.216E-4" maxValue="100"/>
    </cacheField>
    <cacheField name="Avance Numerador" numFmtId="0">
      <sharedItems containsString="0" containsBlank="1" containsNumber="1" containsInteger="1" minValue="121" maxValue="1619"/>
    </cacheField>
    <cacheField name="Avance Denominador" numFmtId="3">
      <sharedItems containsString="0" containsBlank="1" containsNumber="1" containsInteger="1" minValue="200" maxValue="454387"/>
    </cacheField>
    <cacheField name=" Cumplimiento" numFmtId="0">
      <sharedItems containsString="0" containsBlank="1" containsNumber="1" minValue="1.216E-4" maxValue="112.00000000000001"/>
    </cacheField>
    <cacheField name="Causa" numFmtId="3">
      <sharedItems containsBlank="1" longText="1"/>
    </cacheField>
    <cacheField name="Efecto" numFmtId="3">
      <sharedItems containsBlank="1" longText="1"/>
    </cacheField>
    <cacheField name="Estado" numFmtId="3">
      <sharedItems containsNonDate="0" containsString="0" containsBlank="1"/>
    </cacheField>
    <cacheField name="Avance Estado" numFmtId="3">
      <sharedItems containsNonDate="0" containsString="0" containsBlank="1"/>
    </cacheField>
    <cacheField name="Programado" numFmtId="0">
      <sharedItems containsBlank="1" count="3">
        <m/>
        <s v="DMN"/>
        <s v="DIPAF"/>
      </sharedItems>
    </cacheField>
    <cacheField name="Avance" numFmtId="0">
      <sharedItems containsBlank="1" count="5">
        <m/>
        <s v="a) C5.1 Índice de acciones estratégica para la prevención y fortalecimiento de las actividades de sanidad    "/>
        <s v="b) C4.1 Índice de acciones estratégica para la prevención y fortalecimiento de las actividades de sanidad"/>
        <s v="c) C5.1 Índice de acciones estratégica para la prevención y fortalecimiento de las actividades de sanidad    " u="1"/>
        <s v="a) C4.1 Índice de acciones estratégica para la prevención y fortalecimiento de las actividades de sanidad"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x v="0"/>
    <x v="0"/>
    <x v="0"/>
    <s v="Ascendente"/>
    <x v="0"/>
    <n v="75"/>
    <n v="150"/>
    <n v="200"/>
    <s v="Junio"/>
    <n v="84"/>
    <n v="168"/>
    <n v="200"/>
    <n v="112.00000000000001"/>
    <s v="La meta está por arriba de lo programado debido a la gestión que se realizó con los Estados para el envío oportuno de la información que avala la operación de los sitios de inspección."/>
    <s v="El efecto es positivo, ya que se cuenta con la evidencia de la operación de los sitios de inspección."/>
    <m/>
    <m/>
    <x v="0"/>
    <x v="0"/>
  </r>
  <r>
    <x v="0"/>
    <x v="0"/>
    <x v="0"/>
    <s v="Ascendente"/>
    <x v="1"/>
    <n v="100"/>
    <n v="200"/>
    <n v="200"/>
    <s v="Diciembre"/>
    <n v="100"/>
    <n v="200"/>
    <n v="200"/>
    <n v="100"/>
    <s v="La meta está por arriba de lo programado debido a la gestión que se realizó con los Estados para el envío oportuno de la información que avala la operación de los sitios de inspección."/>
    <m/>
    <m/>
    <m/>
    <x v="0"/>
    <x v="0"/>
  </r>
  <r>
    <x v="0"/>
    <x v="1"/>
    <x v="1"/>
    <s v="Ascendente"/>
    <x v="2"/>
    <n v="100"/>
    <n v="250"/>
    <n v="250"/>
    <s v="Marzo"/>
    <n v="100"/>
    <n v="324"/>
    <n v="324"/>
    <n v="100"/>
    <s v="El número de cargamentos con medidas cuarentenarias aplicadas fue mayor al estimado en la programación,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se contribuye a reducir el riesgo de diseminación de plagas y enfermedades así como a mantener los estatus sanitarios."/>
    <m/>
    <m/>
    <x v="0"/>
    <x v="0"/>
  </r>
  <r>
    <x v="0"/>
    <x v="1"/>
    <x v="1"/>
    <s v="Ascendente"/>
    <x v="3"/>
    <n v="100"/>
    <n v="600"/>
    <n v="600"/>
    <s v="Junio"/>
    <n v="100"/>
    <n v="599"/>
    <n v="599"/>
    <n v="100"/>
    <s v="El comportamiento de la meta está de acuerdo a lo programado. La variación en el valor absoluto es mínima y no considerable.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se contribuye a reducir el riesgo de diseminación de plagas y enfermedades, así como a mantener los estatus sanitarios."/>
    <m/>
    <m/>
    <x v="0"/>
    <x v="0"/>
  </r>
  <r>
    <x v="0"/>
    <x v="1"/>
    <x v="1"/>
    <s v="Ascendente"/>
    <x v="4"/>
    <n v="100"/>
    <n v="750"/>
    <n v="750"/>
    <s v="Septiembre"/>
    <n v="100"/>
    <n v="1052"/>
    <n v="1052"/>
    <n v="100"/>
    <s v="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contribuyendo a reducir el riesgo de diseminación de plagas y enfermedades, así como a mantener los estatus sanitarios."/>
    <m/>
    <m/>
    <x v="0"/>
    <x v="0"/>
  </r>
  <r>
    <x v="0"/>
    <x v="1"/>
    <x v="1"/>
    <s v="Ascendente"/>
    <x v="5"/>
    <n v="100"/>
    <n v="1350"/>
    <n v="1350"/>
    <s v="Diciembre"/>
    <n v="100"/>
    <n v="1619"/>
    <n v="1619"/>
    <n v="100"/>
    <s v="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Siti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contribuyendo a reducir el riesgo de diseminación de plagas y enfermedades, así como a mantener los estatus sanitarios."/>
    <m/>
    <m/>
    <x v="0"/>
    <x v="0"/>
  </r>
  <r>
    <x v="0"/>
    <x v="2"/>
    <x v="2"/>
    <s v="Ascendente"/>
    <x v="0"/>
    <n v="3.8000000000000002E-4"/>
    <m/>
    <m/>
    <s v="Junio"/>
    <n v="4.9534179350534829E-4"/>
    <n v="532"/>
    <n v="182581"/>
    <n v="4.9534179350534829E-4"/>
    <s v="Índice conjunto DGIF/DGSA/DGSV."/>
    <m/>
    <m/>
    <m/>
    <x v="1"/>
    <x v="1"/>
  </r>
  <r>
    <x v="0"/>
    <x v="2"/>
    <x v="2"/>
    <s v="Ascendente"/>
    <x v="1"/>
    <n v="5.6999999999999998E-4"/>
    <m/>
    <m/>
    <s v="Diciembre"/>
    <n v="5.8302588504279527E-4"/>
    <n v="1386"/>
    <n v="404133"/>
    <n v="5.8302588504279527E-4"/>
    <s v="Índice conjunto DGIF/DGSA/DGSV."/>
    <m/>
    <m/>
    <m/>
    <x v="1"/>
    <x v="1"/>
  </r>
  <r>
    <x v="0"/>
    <x v="2"/>
    <x v="2"/>
    <s v="Ascendente"/>
    <x v="0"/>
    <n v="3.8999999999999999E-4"/>
    <m/>
    <m/>
    <s v="Junio"/>
    <n v="3.856084553944162E-4"/>
    <n v="376"/>
    <n v="165764"/>
    <n v="3.856084553944162E-4"/>
    <s v="Índice conjunto DGIF/DGSA/DGSV."/>
    <m/>
    <m/>
    <m/>
    <x v="2"/>
    <x v="1"/>
  </r>
  <r>
    <x v="0"/>
    <x v="2"/>
    <x v="2"/>
    <s v="Ascendente"/>
    <x v="1"/>
    <n v="3.3E-4"/>
    <m/>
    <m/>
    <s v="Diciembre"/>
    <n v="1.4364556004632585E-4"/>
    <n v="292"/>
    <n v="338472"/>
    <n v="1.4364556004632585E-4"/>
    <s v="Índice conjunto DGIF/DGSA/DGSV."/>
    <m/>
    <m/>
    <m/>
    <x v="2"/>
    <x v="1"/>
  </r>
  <r>
    <x v="0"/>
    <x v="3"/>
    <x v="3"/>
    <s v="Ascendente"/>
    <x v="2"/>
    <n v="100"/>
    <n v="400"/>
    <n v="400"/>
    <s v="Marzo"/>
    <n v="87.764705882352942"/>
    <n v="373"/>
    <n v="425"/>
    <n v="87.764705882352942"/>
    <s v="A pesar de que el número de cargamentos de importación comercial de alto riesgo sanitario es mayor al estimado en la programación, la meta esta por debajo de la meta programada la cual fue 100=400/400, lo anterior, debido a que existen cargamentos que están pendientes, en espera de la elección del importador sobre la medida a aplicar (retorno, destrucción o acondicionamiento). Este indicador fue incorporado a la MIR del Programa S263, en el mes de junio de acuerdo a la autorización de la SHCP y el CONEVAL, por lo que, en el Sistema, no se reflejan las metas del ciclo presupuestal en curso."/>
    <s v="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
    <m/>
    <m/>
    <x v="0"/>
    <x v="0"/>
  </r>
  <r>
    <x v="0"/>
    <x v="3"/>
    <x v="3"/>
    <s v="Ascendente"/>
    <x v="3"/>
    <n v="100"/>
    <n v="900"/>
    <n v="900"/>
    <s v="Junio"/>
    <n v="96.089385474860336"/>
    <n v="688"/>
    <n v="716"/>
    <n v="96.089385474860336"/>
    <s v="La meta y los valores de numerador y denominador están por debajo de la meta programada (100=900/900), debido a la crisis económica causada por la pandemia del COVID 19, que provoco disminución en la cantidad de cargamentos de importación. Este indicador fue incorporado a la MIR del Programa S263, en el mes de junio de acuerdo a la autorización de la SHCP y el CONEVAL, por lo que, en el Sistema, no se reflejan las metas del ciclo presupuestal en curso."/>
    <s v="Sin efectos cuantificables toda vez que los cargamentos de importación pendientes de aplicación de medidas cuarentenaria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m/>
    <m/>
    <x v="0"/>
    <x v="0"/>
  </r>
  <r>
    <x v="0"/>
    <x v="3"/>
    <x v="3"/>
    <s v="Ascendente"/>
    <x v="4"/>
    <n v="100"/>
    <n v="1300"/>
    <n v="1300"/>
    <s v="Septiembre"/>
    <n v="96.467391304347828"/>
    <n v="1065"/>
    <n v="1104"/>
    <n v="96.467391304347828"/>
    <s v="La meta y los valores de numerador y denominador están por debajo de la meta programada, debido a la crisis económica causada por la pandemia del COVID 19, que provocó disminución en la cantidad de cargamentos de importación. Además de que existen cargamentos que están pendientes, en espera de la elección del importador sobre la medida cuarentenaria a aplicar (retorno, destrucción o acondicionamiento). "/>
    <s v="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
    <m/>
    <m/>
    <x v="0"/>
    <x v="0"/>
  </r>
  <r>
    <x v="0"/>
    <x v="3"/>
    <x v="3"/>
    <s v="Ascendente"/>
    <x v="5"/>
    <n v="100"/>
    <n v="1900"/>
    <n v="1900"/>
    <s v="Diciembre"/>
    <n v="94.042838018741634"/>
    <n v="1405"/>
    <n v="1494"/>
    <n v="94.042838018741634"/>
    <s v="La meta y los valores de numerador y denominador están por debajo de la meta programada, debido a la crisis económica causada por la pandemia del COVID 19, que provocó disminución en la cantidad de cargamentos de importación. Además de que existen cargamentos que están pendientes, en espera de la elección del importador sobre la medida cuarentenaria a aplicar (retorno, destrucción o acondicionamiento). "/>
    <s v="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
    <m/>
    <m/>
    <x v="0"/>
    <x v="0"/>
  </r>
  <r>
    <x v="0"/>
    <x v="4"/>
    <x v="4"/>
    <s v="Ascendente"/>
    <x v="2"/>
    <n v="100"/>
    <n v="250"/>
    <n v="250"/>
    <s v="Marzo"/>
    <n v="100"/>
    <n v="383"/>
    <n v="383"/>
    <n v="100"/>
    <s v="El número de cargamentos con medidas cuarentenarias aplicadas  fue mayor al estimado en la programación (250/250),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
    <s v="El efecto es positivo dado que se aplicó una medida cuarentenaria al 100% de los cargamentos de alto riesgo sanitario detectados, contribuyendo a reducir el riesgo de diseminación de plagas y enfermedades así como a mantener los estatus sanitarios."/>
    <m/>
    <m/>
    <x v="0"/>
    <x v="0"/>
  </r>
  <r>
    <x v="0"/>
    <x v="4"/>
    <x v="4"/>
    <s v="Ascendente"/>
    <x v="3"/>
    <n v="100"/>
    <n v="550"/>
    <n v="550"/>
    <s v="Junio"/>
    <n v="100"/>
    <n v="532"/>
    <n v="532"/>
    <n v="100"/>
    <s v="El comportamiento de la meta está de acuerdo a lo programado, sin embargo, el número de cargamentos con medidas cuarentenarias aplicadas fue menor al estimado en la programación (550/550), debido a que la pandemia de COVID 19 ha afectado el flujo comercial a nivel nacional.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
    <s v="El efecto es positivo dado que se aplicó una medida cuarentenaria al 100% de los cargamentos de alto riesgo sanitario detectados, contribuyendo a reducir el riesgo de diseminación de plagas y enfermedades, así como a mantener los estatus sanitarios."/>
    <m/>
    <m/>
    <x v="0"/>
    <x v="0"/>
  </r>
  <r>
    <x v="0"/>
    <x v="4"/>
    <x v="4"/>
    <s v="Ascendente"/>
    <x v="4"/>
    <n v="100"/>
    <n v="750"/>
    <n v="750"/>
    <s v="Septiembre"/>
    <n v="100"/>
    <n v="910"/>
    <n v="910"/>
    <n v="100"/>
    <s v="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
    <s v="El efecto es positivo dado que se aplicó una medida cuarentenaria al 100% de los cargamentos de alto riesgo sanitario detectados, contribuyendo a reducir el riesgo de diseminación de plagas y enfermedades, así como a mantener los estatus sanitarios."/>
    <m/>
    <m/>
    <x v="0"/>
    <x v="0"/>
  </r>
  <r>
    <x v="0"/>
    <x v="4"/>
    <x v="4"/>
    <s v="Ascendente"/>
    <x v="5"/>
    <n v="100"/>
    <n v="1200"/>
    <n v="1200"/>
    <s v="Diciembre"/>
    <n v="100"/>
    <n v="1386"/>
    <n v="1386"/>
    <n v="100"/>
    <s v="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
    <s v="El efecto es positivo dado que se aplicó una medida cuarentenaria al 100% de los cargamentos de alto riesgo sanitario detectados, contribuyendo a reducir el riesgo de diseminación de plagas y enfermedades, así como a mantener los estatus sanitarios."/>
    <m/>
    <m/>
    <x v="0"/>
    <x v="0"/>
  </r>
  <r>
    <x v="1"/>
    <x v="5"/>
    <x v="2"/>
    <s v="Ascendente"/>
    <x v="0"/>
    <n v="4.9111111111111111E-4"/>
    <n v="520"/>
    <n v="180000"/>
    <s v="Junio"/>
    <n v="5.9000000000000003E-4"/>
    <n v="784"/>
    <n v="224995"/>
    <n v="5.9000000000000003E-4"/>
    <s v="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_x000a_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
    <s v="El efecto es positivo dado que se aplicó una medida cuarentenaria al 100% de los cargamentos de alto riesgo sanitario detectados, contribuyendo a reducir el riesgo de diseminación de plagas y enfermedades así como a mantener los estatus sanitarios._x000a_El efecto es positivo dado que se inspeccionó el 100% de los cargamentos que transitaron por los PVIF, contribuyendo a reducir el riesgo de diseminación de plagas y enfermedades así como a mantener los estatus sanitarios._x000a_"/>
    <m/>
    <m/>
    <x v="1"/>
    <x v="2"/>
  </r>
  <r>
    <x v="1"/>
    <x v="5"/>
    <x v="2"/>
    <s v="Ascendente"/>
    <x v="1"/>
    <n v="5.6666666666666671E-4"/>
    <n v="1500"/>
    <n v="450000"/>
    <s v="Diciembre"/>
    <n v="5.8775889275001266E-4"/>
    <n v="1571"/>
    <n v="454387"/>
    <n v="5.8775889275001266E-4"/>
    <s v="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_x000a_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_x000a_"/>
    <s v="El efecto es positivo dado que se aplicó una medida cuarentenaria al 100% de los cargamentos de alto riesgo sanitario detectados, contribuyendo a reducir el riesgo de diseminación de plagas y enfermedades así como a mantener los estatus sanitarios._x000a_El efecto es positivo dado que se inspeccionó el 100% de los cargamentos que transitaron por los PVIF, contribuyendo a reducir el riesgo de diseminación de plagas y enfermedades así como a mantener los estatus sanitarios."/>
    <m/>
    <m/>
    <x v="1"/>
    <x v="2"/>
  </r>
  <r>
    <x v="1"/>
    <x v="5"/>
    <x v="2"/>
    <s v="Ascendente"/>
    <x v="0"/>
    <n v="3.8000000000000002E-4"/>
    <n v="190"/>
    <n v="200000"/>
    <s v="Junio"/>
    <n v="1.216E-4"/>
    <n v="121"/>
    <n v="169028"/>
    <n v="1.216E-4"/>
    <s v="El número de cargamentos de importación de mercancías agropecuarias, acuícolas y pesqueras con presencia de plagas y/o enfermedades fitozoosanitarias es menor al programado para el Primer Semestre del 2021 debido a que no es posible determinar el total de embarques comerciales de importación que ingresarán y se inspeccionarán en los puntos de ingreso al país. El dato señalado como meta programada es un valor estimado. _x000a_El número de cargamentos de importación de mercancías agropecuarias, acuícolas y pesqueras inspeccionadas es menor al programado para el Primer Semestre del 2021 debido a que no es posible determinar el total de embarques comerciales de importación que ingresarán y se inspeccionarán en los puntos de ingreso al país, el dato señalado como meta programada es un valor estimado. "/>
    <s v="Las cifras reportadas pueden  ser mayores o menores a las previstas debido a factores exógenos como el total de cargamentos que arriban para inspección, así como la condición sanitaria que presenten los cargamentos durante la inspección, a pesar de ello, el efecto es positivo toda vez que se identificaron los productos con presencia de plaga o enfermedad y se han realizado las acciones necesarias para evitar su ingreso al país._x000a_Se realizó la inspección física de la totalidad de los embarques que arribaron al país, constatando su condición sanitaria para evitar el ingreso de plagas o enfermedades fitozoosanitarias en los productos que ingresan al territorio nacional._x000a_"/>
    <m/>
    <m/>
    <x v="2"/>
    <x v="2"/>
  </r>
  <r>
    <x v="1"/>
    <x v="5"/>
    <x v="2"/>
    <s v="Ascendente"/>
    <x v="1"/>
    <n v="1.0288184438040347E-4"/>
    <n v="210"/>
    <n v="347000"/>
    <s v="Diciembre"/>
    <n v="1.2224263700690095E-4"/>
    <n v="263"/>
    <n v="365748"/>
    <n v="1.2224263700690095E-4"/>
    <s v="El número de cargamentos de impoa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_x000a_El número de cargamentos de impoa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
    <s v="El número de cargamentos de impoa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_x000a_Se realizó la inspección física de la totalidad de los embarques que arribaron al país, constatando su condición sanitaria para evitar el ingreso de plagas o enfermedades fitozoosanitarias en los productos que ingresan al territorio nacional."/>
    <m/>
    <m/>
    <x v="2"/>
    <x v="2"/>
  </r>
  <r>
    <x v="1"/>
    <x v="6"/>
    <x v="3"/>
    <s v="Ascendente"/>
    <x v="2"/>
    <n v="100"/>
    <n v="400"/>
    <n v="400"/>
    <s v="Marzo"/>
    <n v="69.19"/>
    <n v="265"/>
    <n v="383"/>
    <n v="69.19"/>
    <s v="A pesar de que el número de cargamentos de importación comercial de alto riesgo sanitario es menor al estimado en la programación, la cual fue 100=400/400, lo anterior debido a que existen cargamentos que están pendientes, en espera de la elección del importador sobre la medida a aplicar (retorno, destrucci´n o acondicionamiento), toda vez que la ley faculta esta elección."/>
    <s v="Sin efectos cuantificables toda vez que, en tanto se concreta el procedimiento, los productos permanecen en las instalacioones de los puntos de inpecci´n autorizados eo en los almacenes fiscales, bajo resguardo de os putnos de inspeccón y bajo la supervisión del personal de la OISA correspondiente, evitando su ingreso al país y con ello el riesgo de diseminación de la plaga."/>
    <m/>
    <m/>
    <x v="0"/>
    <x v="0"/>
  </r>
  <r>
    <x v="1"/>
    <x v="6"/>
    <x v="3"/>
    <s v="Ascendente"/>
    <x v="3"/>
    <n v="100"/>
    <n v="800"/>
    <n v="800"/>
    <s v="Junio"/>
    <n v="89"/>
    <n v="728"/>
    <n v="813"/>
    <n v="89"/>
    <s v="La meta está por debajo de lo programado debido a que el número de cargamentos de alto riesgo inspeccionados no es predecible pues depende del flujo comercial de cada trimestre._x000a_Al corte del presente, se identificaron 32 cargamentos del primer trimestre y 53  del segundo trimestre que estan pendiente de aplicar la medida cuarentenaria y estan pendientes de la desición del importador sobre la medida a aplicar (retorno, destrucción o acondicionamiento), facultad otorgada por las leyes aplicables.  _x000a_Cabe señalar que se observa una diferencia en los denominadores  reportados trimestralmente debido a los tiempos de captura y procesamiento de los datos que reportan las Oficinas de Inspecicón de Sanidad Agropecuaria. A la entrega administrativa del indicador se presenta el avance preliminar con base en los periodos otorgados para ello, sin embargo, la información de cierre definitivo de cada timestre se actualiza en la entrega de indicadores del siguiente trimestre, considerando que no hay perdida de información debido al caracter acumulativo de este indicador.  "/>
    <s v="Sin efectos cuantificables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m/>
    <m/>
    <x v="0"/>
    <x v="0"/>
  </r>
  <r>
    <x v="1"/>
    <x v="6"/>
    <x v="3"/>
    <s v="Ascendente"/>
    <x v="4"/>
    <n v="100"/>
    <n v="1200"/>
    <n v="1200"/>
    <s v="Septiembre"/>
    <n v="89"/>
    <n v="1093"/>
    <n v="1220"/>
    <n v="89"/>
    <s v="La meta está por debajo de lo programado debido a que el número de cargamentos de alto riesgo sanitario detectados (denominador) no es una variable predecible, ya que depende del flujo de cargamentos comerciales de importacón que arriban al país. Al cierre de este periodo, hay 127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
    <s v="Sin efectos cuantificables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m/>
    <m/>
    <x v="0"/>
    <x v="0"/>
  </r>
  <r>
    <x v="1"/>
    <x v="6"/>
    <x v="3"/>
    <s v="Ascendente"/>
    <x v="5"/>
    <n v="100"/>
    <n v="1500"/>
    <n v="1500"/>
    <s v="Diciembre"/>
    <n v="85.97"/>
    <n v="1440"/>
    <n v="1675"/>
    <n v="85.97"/>
    <s v="El numerador y denominador son mayores a los valores estimados históricamente. Sin embargo, la meta esta por debajo de lo programado debido a que el número de cargamentos de alto riesgo sanitario detectados (denominador) no es una variable predecible, ya que depende del flujo de cargamentos comerciales de importación que arriban al país. Al cierre preliminar, hay 235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
    <s v="Sin efectos cuatificables toda vez aue, en tanto se concreta el procedimiento, los productos permanecen en las instalaciones de los puntos de inspección autorizados o en los almacenes fiscales, bajo resguardo de los puntos de inspección y bajo supervisión del personal de la OISA correspondiente, evitando su ingreso al país y con ello el riesgo de diseminación de la plaga."/>
    <m/>
    <m/>
    <x v="0"/>
    <x v="0"/>
  </r>
  <r>
    <x v="1"/>
    <x v="7"/>
    <x v="4"/>
    <s v="Ascendente"/>
    <x v="2"/>
    <n v="100"/>
    <n v="300"/>
    <n v="300"/>
    <s v="Marzo"/>
    <n v="100"/>
    <n v="302"/>
    <n v="302"/>
    <n v="100"/>
    <s v="El número de cargametos con medidas cuarentenarias aplicadas fue mayor al estimado en la prgramación  (250/250), sin embago, se cumple con la meta al 100% de cargamentos con irregularidades detectados a los cuales se les aplicó una medida para evitar su ingreso a las zonas de mejores estatus sanitarios. Es importante mencioanr que la aplicaci´n de medidas cuarentenarias que imidadn el ingreso a zonas con mejor estatus a cargamentos ade alto riesgo saninatio, depende del flujo comercial que transita por los Sitios de Inpsección Federal, así como del cumplimiento de los requsitiso para ser movilizados, las circunstancias en que se presentan y el riesgo que representan, por por que es una variable que no se pueda determiar previamente._x000a__x000a_Una causa adicioan al incremento del númerador y denominador fue el establecimiento del Dispositivo Nacional de Emergencia para controlar y erradicar el brote de Mosca de Mediterráneo Ceratitis capitata (Wiedemann), en algunos municipios del estado de Chiapas, donde se integran Sisitios de Inspección Federal para reforzar las medidas de control y vigilancia fitosanitaria de producots hospedantes de la plaga, indicando que el Dispositivo contempla acciones de retención y destrucción de mercancías que no estén amparadas con u Certificado Fitosanitario de Movilización Nacional"/>
    <s v="El efecto es positivo dado que se aplicó una medida cuarenternaria al 100% de los cargamentos de alto riesgo sanitario detectados, se contribuye a reducir el riesgo de diseminación de plagas y enfermedades así como a mantener los estatus sanitarios de los estados."/>
    <m/>
    <m/>
    <x v="0"/>
    <x v="0"/>
  </r>
  <r>
    <x v="1"/>
    <x v="7"/>
    <x v="4"/>
    <s v="Ascendente"/>
    <x v="3"/>
    <n v="100"/>
    <n v="520"/>
    <n v="520"/>
    <s v="Junio"/>
    <n v="100"/>
    <n v="784"/>
    <n v="784"/>
    <n v="100"/>
    <s v="El comportamiento de la meta está de acuerdo a lo programado, sin embargo los valores de numerador y denominador está por arriba de lo estimado en la programación, debido a que, el establecimiento del Dispositivo Nacional de Emergencia para controlar y erradicar el brote de Mosca del Mediterráneo Ceratitis capitata (Wiedemann), en algunos municipios del estado de Chiapas, donde se integran Sitios de Inspección Federal para reforzar las medidas de control y vigilancia fitosanitaria de productos hospedantes de la plaga, se realizaron acciones de retención y destrucción de mercancías que no estén amparados con un Certificado Fitosanitario de Movilización Nacional._x000a_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se contribuye a reducir el riesgo de diseminación de plagas y enfermedades así como a mantener los estatus sanitarios."/>
    <m/>
    <m/>
    <x v="0"/>
    <x v="0"/>
  </r>
  <r>
    <x v="1"/>
    <x v="7"/>
    <x v="4"/>
    <s v="Ascendente"/>
    <x v="4"/>
    <n v="100"/>
    <n v="1000"/>
    <n v="1000"/>
    <s v="Septiembre"/>
    <n v="100"/>
    <n v="1188"/>
    <n v="1188"/>
    <n v="100"/>
    <s v="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_x000a__x000a_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Nacional) que no estaban previstas como circunstancias de rutina."/>
    <s v="El efecto es positivo dado que se aplicó una medida cuarentenaria al 100% de los cargamentos de alto riesgo sanitario detectados, se contribuye a reducir el riesgo de diseminación de plagas y enfermedades (inclueyendo el Dispositivo Nacional de Emergencia), así como a mantener los estatus sanitarios."/>
    <m/>
    <m/>
    <x v="0"/>
    <x v="0"/>
  </r>
  <r>
    <x v="1"/>
    <x v="7"/>
    <x v="4"/>
    <s v="Ascendente"/>
    <x v="5"/>
    <n v="100"/>
    <n v="1300"/>
    <n v="1300"/>
    <s v="Diciembre"/>
    <n v="100"/>
    <n v="1571"/>
    <n v="1571"/>
    <n v="100"/>
    <s v="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_x000a_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
    <s v="El efecto es positivo dado que se aplicó una medida cuarentenaria al 100% de los cargamentos de alto riesgo sanitario detectados, se contribuye a reducir el riesgo de diseminación de plagas y enfermedades (incluyendo el Dispositivo Nacional de Emergencia), así como a mantener los estatus sanitarios."/>
    <m/>
    <m/>
    <x v="0"/>
    <x v="0"/>
  </r>
  <r>
    <x v="2"/>
    <x v="8"/>
    <x v="5"/>
    <m/>
    <x v="6"/>
    <m/>
    <m/>
    <m/>
    <m/>
    <m/>
    <m/>
    <m/>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0" dataOnRows="1"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location ref="X14:Z18" firstHeaderRow="1" firstDataRow="2" firstDataCol="1" rowPageCount="1" colPageCount="1"/>
  <pivotFields count="19">
    <pivotField showAll="0"/>
    <pivotField showAll="0"/>
    <pivotField showAll="0"/>
    <pivotField showAll="0"/>
    <pivotField axis="axisCol" showAll="0">
      <items count="14">
        <item x="0"/>
        <item m="1" x="9"/>
        <item x="2"/>
        <item m="1" x="7"/>
        <item x="1"/>
        <item x="3"/>
        <item m="1" x="8"/>
        <item m="1" x="11"/>
        <item x="4"/>
        <item m="1" x="12"/>
        <item x="5"/>
        <item m="1" x="10"/>
        <item x="6"/>
        <item t="default"/>
      </items>
    </pivotField>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axis="axisPage" showAll="0">
      <items count="4">
        <item x="2"/>
        <item x="1"/>
        <item x="0"/>
        <item t="default"/>
      </items>
    </pivotField>
    <pivotField showAll="0">
      <items count="6">
        <item h="1" m="1" x="4"/>
        <item h="1" x="1"/>
        <item x="2"/>
        <item h="1" m="1" x="3"/>
        <item h="1" x="0"/>
        <item t="default"/>
      </items>
    </pivotField>
  </pivotFields>
  <rowFields count="1">
    <field x="-2"/>
  </rowFields>
  <rowItems count="3">
    <i>
      <x/>
    </i>
    <i i="1">
      <x v="1"/>
    </i>
    <i i="2">
      <x v="2"/>
    </i>
  </rowItems>
  <colFields count="1">
    <field x="4"/>
  </colFields>
  <colItems count="2">
    <i>
      <x/>
    </i>
    <i>
      <x v="4"/>
    </i>
  </colItems>
  <pageFields count="1">
    <pageField fld="17" item="0" hier="-1"/>
  </pageFields>
  <dataFields count="3">
    <dataField name="Numerador" fld="10" baseField="4" baseItem="0"/>
    <dataField name="Denominador" fld="11" baseField="4" baseItem="0"/>
    <dataField name="Meta" fld="9" baseField="4" baseItem="0"/>
  </dataFields>
  <formats count="1">
    <format dxfId="0">
      <pivotArea collapsedLevelsAreSubtotals="1"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location ref="B15:B16" firstHeaderRow="1" firstDataRow="1" firstDataCol="1"/>
  <pivotFields count="19">
    <pivotField showAll="0">
      <items count="4">
        <item h="1" x="0"/>
        <item x="1"/>
        <item h="1" x="2"/>
        <item t="default"/>
      </items>
    </pivotField>
    <pivotField showAll="0">
      <items count="36">
        <item h="1" x="0"/>
        <item x="5"/>
        <item h="1" m="1" x="22"/>
        <item h="1" m="1" x="29"/>
        <item h="1" m="1" x="23"/>
        <item h="1" m="1" x="17"/>
        <item h="1" m="1" x="9"/>
        <item h="1" x="1"/>
        <item h="1" x="6"/>
        <item h="1" x="7"/>
        <item h="1" x="2"/>
        <item h="1" m="1" x="33"/>
        <item h="1" x="3"/>
        <item h="1" x="4"/>
        <item h="1" m="1" x="10"/>
        <item h="1" m="1" x="26"/>
        <item h="1" m="1" x="31"/>
        <item h="1" m="1" x="30"/>
        <item h="1" m="1" x="16"/>
        <item h="1" m="1" x="27"/>
        <item h="1" m="1" x="25"/>
        <item h="1" m="1" x="21"/>
        <item h="1" m="1" x="32"/>
        <item h="1" m="1" x="34"/>
        <item h="1" m="1" x="12"/>
        <item h="1" m="1" x="13"/>
        <item h="1" m="1" x="24"/>
        <item h="1" m="1" x="19"/>
        <item h="1" m="1" x="15"/>
        <item h="1" m="1" x="11"/>
        <item h="1" m="1" x="18"/>
        <item h="1" m="1" x="20"/>
        <item h="1" m="1" x="28"/>
        <item h="1" m="1" x="14"/>
        <item h="1" x="8"/>
        <item t="default"/>
      </items>
    </pivotField>
    <pivotField axis="axisRow" showAll="0">
      <items count="9">
        <item x="3"/>
        <item x="1"/>
        <item x="4"/>
        <item x="0"/>
        <item m="1" x="6"/>
        <item m="1" x="7"/>
        <item x="2"/>
        <item x="5"/>
        <item t="default"/>
      </items>
    </pivotField>
    <pivotField showAll="0"/>
    <pivotField showAll="0"/>
    <pivotField numFmtId="3"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numFmtId="3" showAll="0"/>
    <pivotField numFmtId="3" showAll="0"/>
  </pivotFields>
  <rowFields count="1">
    <field x="2"/>
  </rowFields>
  <rowItems count="1">
    <i>
      <x v="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0" cacheId="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location ref="AS11:AS12" firstHeaderRow="1" firstDataRow="1" firstDataCol="1" rowPageCount="1" colPageCount="1"/>
  <pivotFields count="19">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2"/>
        <item x="1"/>
        <item h="1" x="0"/>
        <item t="default"/>
      </items>
    </pivotField>
    <pivotField showAll="0">
      <items count="6">
        <item h="1" m="1" x="4"/>
        <item h="1" x="1"/>
        <item x="2"/>
        <item h="1" m="1" x="3"/>
        <item h="1" x="0"/>
        <item t="default"/>
      </items>
    </pivotField>
  </pivotFields>
  <rowFields count="1">
    <field x="0"/>
  </rowFields>
  <rowItems count="1">
    <i>
      <x v="1"/>
    </i>
  </rowItems>
  <colItems count="1">
    <i/>
  </colItems>
  <pageFields count="1">
    <pageField fld="1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0" dataOnRows="1"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location ref="S16:U20" firstHeaderRow="1" firstDataRow="2" firstDataCol="1" rowPageCount="1" colPageCount="1"/>
  <pivotFields count="19">
    <pivotField showAll="0"/>
    <pivotField showAll="0"/>
    <pivotField showAll="0"/>
    <pivotField showAll="0"/>
    <pivotField axis="axisCol" showAll="0">
      <items count="14">
        <item x="0"/>
        <item m="1" x="9"/>
        <item x="2"/>
        <item m="1" x="7"/>
        <item x="1"/>
        <item x="3"/>
        <item m="1" x="8"/>
        <item m="1" x="11"/>
        <item x="4"/>
        <item m="1" x="12"/>
        <item x="5"/>
        <item m="1" x="10"/>
        <item x="6"/>
        <item t="default"/>
      </items>
    </pivotField>
    <pivotField numFmtId="3" showAll="0"/>
    <pivotField showAll="0"/>
    <pivotField showAll="0"/>
    <pivotField showAll="0"/>
    <pivotField dataField="1" showAll="0"/>
    <pivotField dataField="1" showAll="0"/>
    <pivotField dataField="1" showAll="0"/>
    <pivotField showAll="0"/>
    <pivotField showAll="0"/>
    <pivotField showAll="0"/>
    <pivotField showAll="0"/>
    <pivotField showAll="0"/>
    <pivotField axis="axisPage" showAll="0">
      <items count="4">
        <item x="2"/>
        <item x="1"/>
        <item x="0"/>
        <item t="default"/>
      </items>
    </pivotField>
    <pivotField showAll="0">
      <items count="6">
        <item h="1" m="1" x="4"/>
        <item h="1" x="1"/>
        <item x="2"/>
        <item h="1" m="1" x="3"/>
        <item h="1" x="0"/>
        <item t="default"/>
      </items>
    </pivotField>
  </pivotFields>
  <rowFields count="1">
    <field x="-2"/>
  </rowFields>
  <rowItems count="3">
    <i>
      <x/>
    </i>
    <i i="1">
      <x v="1"/>
    </i>
    <i i="2">
      <x v="2"/>
    </i>
  </rowItems>
  <colFields count="1">
    <field x="4"/>
  </colFields>
  <colItems count="2">
    <i>
      <x/>
    </i>
    <i>
      <x v="4"/>
    </i>
  </colItems>
  <pageFields count="1">
    <pageField fld="17" item="1" hier="-1"/>
  </pageFields>
  <dataFields count="3">
    <dataField name="Numerador" fld="10" baseField="4" baseItem="0"/>
    <dataField name="Denominador" fld="11" baseField="4" baseItem="0"/>
    <dataField name="Meta" fld="9" baseField="4" baseItem="0"/>
  </dataFields>
  <formats count="1">
    <format dxfId="1">
      <pivotArea collapsedLevelsAreSubtotals="1"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6" cacheId="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chartFormat="5">
  <location ref="AH15:AJ17" firstHeaderRow="0" firstDataRow="1" firstDataCol="1" rowPageCount="1" colPageCount="1"/>
  <pivotFields count="19">
    <pivotField showAll="0"/>
    <pivotField showAll="0"/>
    <pivotField showAll="0"/>
    <pivotField showAll="0"/>
    <pivotField axis="axisRow" showAll="0">
      <items count="14">
        <item x="0"/>
        <item m="1" x="9"/>
        <item x="2"/>
        <item m="1" x="7"/>
        <item x="1"/>
        <item x="3"/>
        <item m="1" x="8"/>
        <item m="1" x="11"/>
        <item x="4"/>
        <item m="1" x="12"/>
        <item x="5"/>
        <item m="1" x="10"/>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4">
        <item x="2"/>
        <item x="1"/>
        <item x="0"/>
        <item t="default"/>
      </items>
    </pivotField>
    <pivotField showAll="0">
      <items count="6">
        <item h="1" m="1" x="4"/>
        <item h="1" x="1"/>
        <item x="2"/>
        <item h="1" m="1" x="3"/>
        <item h="1" x="0"/>
        <item t="default"/>
      </items>
    </pivotField>
  </pivotFields>
  <rowFields count="1">
    <field x="4"/>
  </rowFields>
  <rowItems count="2">
    <i>
      <x/>
    </i>
    <i>
      <x v="4"/>
    </i>
  </rowItems>
  <colFields count="1">
    <field x="-2"/>
  </colFields>
  <colItems count="2">
    <i>
      <x/>
    </i>
    <i i="1">
      <x v="1"/>
    </i>
  </colItems>
  <pageFields count="1">
    <pageField fld="17" item="0" hier="-1"/>
  </pageFields>
  <dataFields count="2">
    <dataField name="Programada" fld="5" baseField="4" baseItem="0"/>
    <dataField name="Realizada" fld="9" baseField="4" baseItem="0"/>
  </dataFields>
  <formats count="1">
    <format dxfId="2">
      <pivotArea outline="0" collapsedLevelsAreSubtotals="1"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chartFormat="5">
  <location ref="AC15:AE17" firstHeaderRow="0" firstDataRow="1" firstDataCol="1" rowPageCount="1" colPageCount="1"/>
  <pivotFields count="19">
    <pivotField showAll="0"/>
    <pivotField showAll="0"/>
    <pivotField showAll="0"/>
    <pivotField showAll="0"/>
    <pivotField axis="axisRow" showAll="0">
      <items count="14">
        <item x="0"/>
        <item m="1" x="9"/>
        <item x="2"/>
        <item m="1" x="7"/>
        <item x="1"/>
        <item x="3"/>
        <item m="1" x="8"/>
        <item m="1" x="11"/>
        <item x="4"/>
        <item m="1" x="12"/>
        <item x="5"/>
        <item m="1" x="10"/>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4">
        <item x="2"/>
        <item x="1"/>
        <item x="0"/>
        <item t="default"/>
      </items>
    </pivotField>
    <pivotField showAll="0">
      <items count="6">
        <item h="1" m="1" x="4"/>
        <item h="1" x="1"/>
        <item x="2"/>
        <item h="1" m="1" x="3"/>
        <item h="1" x="0"/>
        <item t="default"/>
      </items>
    </pivotField>
  </pivotFields>
  <rowFields count="1">
    <field x="4"/>
  </rowFields>
  <rowItems count="2">
    <i>
      <x/>
    </i>
    <i>
      <x v="4"/>
    </i>
  </rowItems>
  <colFields count="1">
    <field x="-2"/>
  </colFields>
  <colItems count="2">
    <i>
      <x/>
    </i>
    <i i="1">
      <x v="1"/>
    </i>
  </colItems>
  <pageFields count="1">
    <pageField fld="17" item="1" hier="-1"/>
  </pageFields>
  <dataFields count="2">
    <dataField name="Programada" fld="5" baseField="4" baseItem="0"/>
    <dataField name="Realizada" fld="9" baseField="4" baseItem="0" numFmtId="169"/>
  </dataFields>
  <formats count="2">
    <format dxfId="4">
      <pivotArea outline="0" collapsedLevelsAreSubtotals="1" fieldPosition="0">
        <references count="1">
          <reference field="4294967294" count="1" selected="0">
            <x v="1"/>
          </reference>
        </references>
      </pivotArea>
    </format>
    <format dxfId="3">
      <pivotArea outline="0" collapsedLevelsAreSubtotals="1"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7" cacheId="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chartFormat="5">
  <location ref="AL15:AN17" firstHeaderRow="0" firstDataRow="1" firstDataCol="1" rowPageCount="1" colPageCount="1"/>
  <pivotFields count="19">
    <pivotField showAll="0"/>
    <pivotField showAll="0"/>
    <pivotField showAll="0"/>
    <pivotField showAll="0"/>
    <pivotField axis="axisRow" showAll="0">
      <items count="14">
        <item x="0"/>
        <item m="1" x="9"/>
        <item x="2"/>
        <item m="1" x="7"/>
        <item x="1"/>
        <item x="3"/>
        <item m="1" x="8"/>
        <item m="1" x="11"/>
        <item x="4"/>
        <item m="1" x="12"/>
        <item x="5"/>
        <item m="1" x="10"/>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axis="axisPage" multipleItemSelectionAllowed="1" showAll="0">
      <items count="4">
        <item x="2"/>
        <item x="1"/>
        <item h="1" x="0"/>
        <item t="default"/>
      </items>
    </pivotField>
    <pivotField showAll="0">
      <items count="6">
        <item h="1" m="1" x="4"/>
        <item h="1" x="1"/>
        <item x="2"/>
        <item h="1" m="1" x="3"/>
        <item h="1" x="0"/>
        <item t="default"/>
      </items>
    </pivotField>
  </pivotFields>
  <rowFields count="1">
    <field x="4"/>
  </rowFields>
  <rowItems count="2">
    <i>
      <x/>
    </i>
    <i>
      <x v="4"/>
    </i>
  </rowItems>
  <colFields count="1">
    <field x="-2"/>
  </colFields>
  <colItems count="2">
    <i>
      <x/>
    </i>
    <i i="1">
      <x v="1"/>
    </i>
  </colItems>
  <pageFields count="1">
    <pageField fld="17" hier="-1"/>
  </pageFields>
  <dataFields count="2">
    <dataField name="Programada" fld="5" baseField="4" baseItem="0"/>
    <dataField name="Realizada" fld="9" baseField="4" baseItem="0"/>
  </dataFields>
  <formats count="1">
    <format dxfId="5">
      <pivotArea outline="0" collapsedLevelsAreSubtotals="1"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location ref="D15:F19" firstHeaderRow="1" firstDataRow="2" firstDataCol="1"/>
  <pivotFields count="19">
    <pivotField showAll="0">
      <items count="4">
        <item h="1" x="0"/>
        <item x="1"/>
        <item h="1" x="2"/>
        <item t="default"/>
      </items>
    </pivotField>
    <pivotField showAll="0">
      <items count="36">
        <item h="1" x="0"/>
        <item x="5"/>
        <item h="1" m="1" x="22"/>
        <item h="1" m="1" x="29"/>
        <item h="1" m="1" x="23"/>
        <item h="1" m="1" x="17"/>
        <item h="1" m="1" x="9"/>
        <item h="1" x="1"/>
        <item h="1" x="6"/>
        <item h="1" x="7"/>
        <item h="1" x="2"/>
        <item h="1" m="1" x="33"/>
        <item h="1" x="3"/>
        <item h="1" x="4"/>
        <item h="1" m="1" x="10"/>
        <item h="1" m="1" x="26"/>
        <item h="1" m="1" x="31"/>
        <item h="1" m="1" x="30"/>
        <item h="1" m="1" x="16"/>
        <item h="1" m="1" x="27"/>
        <item h="1" m="1" x="25"/>
        <item h="1" m="1" x="21"/>
        <item h="1" m="1" x="32"/>
        <item h="1" m="1" x="34"/>
        <item h="1" m="1" x="12"/>
        <item h="1" m="1" x="13"/>
        <item h="1" m="1" x="24"/>
        <item h="1" m="1" x="19"/>
        <item h="1" m="1" x="15"/>
        <item h="1" m="1" x="11"/>
        <item h="1" m="1" x="18"/>
        <item h="1" m="1" x="20"/>
        <item h="1" m="1" x="28"/>
        <item h="1" m="1" x="14"/>
        <item h="1" x="8"/>
        <item t="default"/>
      </items>
    </pivotField>
    <pivotField showAll="0"/>
    <pivotField showAll="0"/>
    <pivotField axis="axisCol" showAll="0">
      <items count="14">
        <item m="1" x="9"/>
        <item m="1" x="7"/>
        <item m="1" x="8"/>
        <item m="1" x="11"/>
        <item m="1" x="12"/>
        <item m="1" x="10"/>
        <item x="2"/>
        <item x="3"/>
        <item x="4"/>
        <item x="5"/>
        <item x="0"/>
        <item x="1"/>
        <item x="6"/>
        <item t="default"/>
      </items>
    </pivotField>
    <pivotField numFmtId="3" showAll="0"/>
    <pivotField showAll="0"/>
    <pivotField showAll="0"/>
    <pivotField showAll="0"/>
    <pivotField dataField="1" showAll="0" defaultSubtotal="0"/>
    <pivotField dataField="1" showAll="0" defaultSubtotal="0"/>
    <pivotField dataField="1" showAll="0" defaultSubtotal="0"/>
    <pivotField showAll="0"/>
    <pivotField showAll="0"/>
    <pivotField showAll="0"/>
    <pivotField showAll="0"/>
    <pivotField showAll="0"/>
    <pivotField numFmtId="3" showAll="0"/>
    <pivotField numFmtId="3" showAll="0"/>
  </pivotFields>
  <rowFields count="1">
    <field x="-2"/>
  </rowFields>
  <rowItems count="3">
    <i>
      <x/>
    </i>
    <i i="1">
      <x v="1"/>
    </i>
    <i i="2">
      <x v="2"/>
    </i>
  </rowItems>
  <colFields count="1">
    <field x="4"/>
  </colFields>
  <colItems count="2">
    <i>
      <x v="10"/>
    </i>
    <i>
      <x v="11"/>
    </i>
  </colItems>
  <dataFields count="3">
    <dataField name="Numerador" fld="10" baseField="4" baseItem="6"/>
    <dataField name="Denominador" fld="11" baseField="4" baseItem="6"/>
    <dataField name="Meta" fld="9" baseField="4" baseItem="6"/>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8" cacheId="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location ref="AP13:AP14" firstHeaderRow="1" firstDataRow="1" firstDataCol="1" rowPageCount="1" colPageCount="1"/>
  <pivotFields count="19">
    <pivotField showAll="0"/>
    <pivotField showAll="0"/>
    <pivotField axis="axisRow" showAll="0">
      <items count="9">
        <item x="2"/>
        <item x="3"/>
        <item x="1"/>
        <item x="4"/>
        <item x="0"/>
        <item m="1" x="6"/>
        <item m="1" x="7"/>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2"/>
        <item x="1"/>
        <item h="1" x="0"/>
        <item t="default"/>
      </items>
    </pivotField>
    <pivotField showAll="0">
      <items count="6">
        <item h="1" m="1" x="4"/>
        <item h="1" x="1"/>
        <item x="2"/>
        <item h="1" m="1" x="3"/>
        <item h="1" x="0"/>
        <item t="default"/>
      </items>
    </pivotField>
  </pivotFields>
  <rowFields count="1">
    <field x="2"/>
  </rowFields>
  <rowItems count="1">
    <i>
      <x/>
    </i>
  </rowItems>
  <colItems count="1">
    <i/>
  </colItems>
  <pageFields count="1">
    <pageField fld="1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9" cacheId="0" dataPosition="0" applyNumberFormats="0" applyBorderFormats="0" applyFontFormats="0" applyPatternFormats="0" applyAlignmentFormats="0" applyWidthHeightFormats="1" dataCaption="Valores" updatedVersion="7" minRefreshableVersion="3" useAutoFormatting="1" rowGrandTotals="0" colGrandTotals="0" itemPrintTitles="1" createdVersion="5" indent="0" outline="1" outlineData="1" multipleFieldFilters="0" chartFormat="7">
  <location ref="L16:N18" firstHeaderRow="0" firstDataRow="1" firstDataCol="1"/>
  <pivotFields count="19">
    <pivotField showAll="0">
      <items count="4">
        <item h="1" x="0"/>
        <item x="1"/>
        <item h="1" x="2"/>
        <item t="default"/>
      </items>
    </pivotField>
    <pivotField showAll="0">
      <items count="36">
        <item h="1" x="0"/>
        <item x="5"/>
        <item h="1" m="1" x="22"/>
        <item h="1" m="1" x="29"/>
        <item h="1" m="1" x="23"/>
        <item h="1" m="1" x="17"/>
        <item h="1" m="1" x="9"/>
        <item h="1" x="1"/>
        <item h="1" x="6"/>
        <item h="1" x="7"/>
        <item h="1" x="2"/>
        <item h="1" m="1" x="33"/>
        <item h="1" x="3"/>
        <item h="1" x="4"/>
        <item h="1" m="1" x="10"/>
        <item h="1" m="1" x="26"/>
        <item h="1" m="1" x="31"/>
        <item h="1" m="1" x="30"/>
        <item h="1" m="1" x="16"/>
        <item h="1" m="1" x="27"/>
        <item h="1" m="1" x="25"/>
        <item h="1" m="1" x="21"/>
        <item h="1" m="1" x="32"/>
        <item h="1" m="1" x="34"/>
        <item h="1" m="1" x="12"/>
        <item h="1" m="1" x="13"/>
        <item h="1" m="1" x="24"/>
        <item h="1" m="1" x="19"/>
        <item h="1" m="1" x="15"/>
        <item h="1" m="1" x="11"/>
        <item h="1" m="1" x="18"/>
        <item h="1" m="1" x="20"/>
        <item h="1" m="1" x="28"/>
        <item h="1" m="1" x="14"/>
        <item h="1" x="8"/>
        <item t="default"/>
      </items>
    </pivotField>
    <pivotField showAll="0"/>
    <pivotField showAll="0"/>
    <pivotField axis="axisRow" showAll="0">
      <items count="14">
        <item x="0"/>
        <item m="1" x="9"/>
        <item x="2"/>
        <item m="1" x="7"/>
        <item x="1"/>
        <item x="3"/>
        <item m="1" x="8"/>
        <item m="1" x="11"/>
        <item x="4"/>
        <item m="1" x="12"/>
        <item x="5"/>
        <item m="1" x="10"/>
        <item x="6"/>
        <item t="default"/>
      </items>
    </pivotField>
    <pivotField dataField="1" numFmtId="3" showAll="0"/>
    <pivotField showAll="0"/>
    <pivotField showAll="0"/>
    <pivotField showAll="0"/>
    <pivotField dataField="1" showAll="0"/>
    <pivotField showAll="0"/>
    <pivotField showAll="0"/>
    <pivotField showAll="0"/>
    <pivotField showAll="0"/>
    <pivotField showAll="0"/>
    <pivotField showAll="0"/>
    <pivotField showAll="0"/>
    <pivotField numFmtId="3" showAll="0"/>
    <pivotField numFmtId="3" showAll="0"/>
  </pivotFields>
  <rowFields count="1">
    <field x="4"/>
  </rowFields>
  <rowItems count="2">
    <i>
      <x/>
    </i>
    <i>
      <x v="4"/>
    </i>
  </rowItems>
  <colFields count="1">
    <field x="-2"/>
  </colFields>
  <colItems count="2">
    <i>
      <x/>
    </i>
    <i i="1">
      <x v="1"/>
    </i>
  </colItems>
  <dataFields count="2">
    <dataField name="Programada" fld="5" baseField="4" baseItem="0"/>
    <dataField name="Realizada" fld="9" baseField="4" baseItem="0"/>
  </dataFields>
  <formats count="1">
    <format dxfId="7">
      <pivotArea outline="0" collapsedLevelsAreSubtotals="1" fieldPosition="0"/>
    </format>
  </formats>
  <chartFormats count="2">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Nombre_Indicador" sourceName="Nombre Indicador">
  <pivotTables>
    <pivotTable tabId="86" name="Tabla dinámica9"/>
    <pivotTable tabId="86" name="Tabla dinámica1"/>
    <pivotTable tabId="86" name="Tabla dinámica2"/>
  </pivotTables>
  <data>
    <tabular pivotCacheId="1">
      <items count="35">
        <i x="5" s="1"/>
        <i x="6"/>
        <i x="7"/>
        <i x="0" nd="1"/>
        <i x="22" nd="1"/>
        <i x="29" nd="1"/>
        <i x="23" nd="1"/>
        <i x="17" nd="1"/>
        <i x="9" nd="1"/>
        <i x="1" nd="1"/>
        <i x="2" nd="1"/>
        <i x="33" nd="1"/>
        <i x="3" nd="1"/>
        <i x="4" nd="1"/>
        <i x="10" nd="1"/>
        <i x="26" nd="1"/>
        <i x="31" nd="1"/>
        <i x="30" nd="1"/>
        <i x="16" nd="1"/>
        <i x="27" nd="1"/>
        <i x="25" nd="1"/>
        <i x="21" nd="1"/>
        <i x="32" nd="1"/>
        <i x="34" nd="1"/>
        <i x="12" nd="1"/>
        <i x="13" nd="1"/>
        <i x="24" nd="1"/>
        <i x="19" nd="1"/>
        <i x="15" nd="1"/>
        <i x="11" nd="1"/>
        <i x="18" nd="1"/>
        <i x="20" nd="1"/>
        <i x="28" nd="1"/>
        <i x="14" nd="1"/>
        <i x="8"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86" name="Tabla dinámica9"/>
    <pivotTable tabId="86" name="Tabla dinámica1"/>
    <pivotTable tabId="86" name="Tabla dinámica2"/>
  </pivotTables>
  <data>
    <tabular pivotCacheId="1">
      <items count="3">
        <i x="1" s="1"/>
        <i x="0" nd="1"/>
        <i x="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vance" sourceName="Avance">
  <pivotTables>
    <pivotTable tabId="86" name="Tabla dinámica5"/>
    <pivotTable tabId="86" name="Tabla dinámica3"/>
    <pivotTable tabId="86" name="Tabla dinámica4"/>
    <pivotTable tabId="86" name="Tabla dinámica6"/>
    <pivotTable tabId="86" name="Tabla dinámica7"/>
    <pivotTable tabId="86" name="Tabla dinámica8"/>
    <pivotTable tabId="86" name="Tabla dinámica10"/>
  </pivotTables>
  <data>
    <tabular pivotCacheId="1">
      <items count="5">
        <i x="1"/>
        <i x="2" s="1"/>
        <i x="4" nd="1"/>
        <i x="3" nd="1"/>
        <i x="0"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ombre Indicador" cache="SegmentaciónDeDatos_Nombre_Indicador" caption="SELECCIONE EL INDICADOR" style="Estilo de segmentación de datos 1" rowHeight="241300"/>
  <slicer name="AÑO" cache="SegmentaciónDeDatos_AÑO" caption="SELECCIONE EL AÑO" style="Estilo de segmentación de datos 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vance" cache="SegmentaciónDeDatos_Avance" caption="Avance" style="Estilo de segmentación de datos 1" rowHeight="241300"/>
</slicers>
</file>

<file path=xl/tables/table1.xml><?xml version="1.0" encoding="utf-8"?>
<table xmlns="http://schemas.openxmlformats.org/spreadsheetml/2006/main" id="1" name="Tabla1" displayName="Tabla1" ref="A13:S44" totalsRowShown="0" headerRowBorderDxfId="28" totalsRowBorderDxfId="27">
  <tableColumns count="19">
    <tableColumn id="1" name="AÑO" dataDxfId="26"/>
    <tableColumn id="2" name="Nombre Indicador" dataDxfId="25"/>
    <tableColumn id="3" name="Método de Cálculo" dataDxfId="24" dataCellStyle="Porcentaje"/>
    <tableColumn id="4" name="Sentido del Indicador" dataDxfId="23" dataCellStyle="Porcentaje"/>
    <tableColumn id="5" name="Periodo" dataDxfId="22"/>
    <tableColumn id="6" name="Meta Programada" dataDxfId="21"/>
    <tableColumn id="7" name="Numerador Programado" dataDxfId="20"/>
    <tableColumn id="8" name="Denominador Programado" dataDxfId="19"/>
    <tableColumn id="9" name="Período " dataDxfId="18"/>
    <tableColumn id="10" name="Avance Meta" dataDxfId="17"/>
    <tableColumn id="11" name="Avance Numerador" dataDxfId="16"/>
    <tableColumn id="12" name="Avance Denominador" dataDxfId="15"/>
    <tableColumn id="13" name=" Cumplimiento" dataDxfId="14"/>
    <tableColumn id="14" name="Causa" dataDxfId="13"/>
    <tableColumn id="15" name="Efecto" dataDxfId="12"/>
    <tableColumn id="16" name="Estado" dataDxfId="11"/>
    <tableColumn id="17" name="Avance Estado" dataDxfId="10"/>
    <tableColumn id="18" name="Programado" dataDxfId="9" dataCellStyle="Millares"/>
    <tableColumn id="19" name="Avance" dataDxfId="8" dataCellStyle="Millares"/>
  </tableColumns>
  <tableStyleInfo name="TableStyleMedium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V44"/>
  <sheetViews>
    <sheetView showGridLines="0" topLeftCell="I34" zoomScaleNormal="100" workbookViewId="0">
      <selection activeCell="L35" sqref="L35"/>
    </sheetView>
  </sheetViews>
  <sheetFormatPr baseColWidth="10" defaultRowHeight="15"/>
  <cols>
    <col min="1" max="1" width="11.5703125" customWidth="1"/>
    <col min="2" max="2" width="58" style="52" customWidth="1"/>
    <col min="3" max="3" width="68.5703125" style="52" customWidth="1"/>
    <col min="4" max="4" width="22.28515625" customWidth="1"/>
    <col min="5" max="5" width="22" bestFit="1" customWidth="1"/>
    <col min="6" max="6" width="19" customWidth="1"/>
    <col min="7" max="7" width="25" customWidth="1"/>
    <col min="8" max="8" width="27.140625" customWidth="1"/>
    <col min="10" max="10" width="14.5703125" customWidth="1"/>
    <col min="11" max="11" width="20.42578125" customWidth="1"/>
    <col min="12" max="12" width="22.5703125" customWidth="1"/>
    <col min="13" max="13" width="16.7109375" customWidth="1"/>
    <col min="14" max="15" width="46.42578125" style="52" customWidth="1"/>
    <col min="16" max="16" width="16.140625" bestFit="1" customWidth="1"/>
    <col min="17" max="17" width="16.140625" style="36" customWidth="1"/>
    <col min="18" max="18" width="14.28515625" style="37" customWidth="1"/>
    <col min="19" max="19" width="14" style="37" bestFit="1" customWidth="1"/>
  </cols>
  <sheetData>
    <row r="1" spans="1:48">
      <c r="A1" s="1"/>
      <c r="B1" s="45"/>
      <c r="C1" s="45"/>
      <c r="D1" s="1"/>
      <c r="E1" s="1"/>
      <c r="F1" s="1"/>
      <c r="G1" s="1"/>
      <c r="H1" s="1"/>
      <c r="I1" s="1"/>
      <c r="J1" s="1"/>
      <c r="K1" s="1"/>
      <c r="L1" s="1"/>
      <c r="M1" s="1"/>
      <c r="N1" s="45"/>
    </row>
    <row r="2" spans="1:48">
      <c r="A2" s="1"/>
      <c r="B2" s="45"/>
      <c r="C2" s="45"/>
      <c r="D2" s="1"/>
      <c r="E2" s="1"/>
      <c r="F2" s="1"/>
      <c r="G2" s="1"/>
      <c r="H2" s="1"/>
      <c r="I2" s="1"/>
      <c r="J2" s="1"/>
      <c r="L2" s="1"/>
      <c r="M2" s="1"/>
      <c r="N2" s="45"/>
    </row>
    <row r="3" spans="1:48">
      <c r="A3" s="1"/>
      <c r="B3" s="45"/>
      <c r="C3" s="45"/>
      <c r="D3" s="1"/>
      <c r="E3" s="1"/>
      <c r="F3" s="1"/>
      <c r="G3" s="1"/>
      <c r="H3" s="1"/>
      <c r="I3" s="1"/>
      <c r="J3" s="1"/>
      <c r="L3" s="1"/>
      <c r="M3" s="1"/>
      <c r="N3" s="45"/>
    </row>
    <row r="4" spans="1:48">
      <c r="A4" s="1"/>
      <c r="B4" s="45"/>
      <c r="C4" s="45"/>
      <c r="D4" s="1"/>
      <c r="E4" s="1"/>
      <c r="F4" s="1"/>
      <c r="G4" s="1"/>
      <c r="H4" s="1"/>
      <c r="I4" s="1"/>
      <c r="J4" s="1"/>
      <c r="K4" s="1"/>
      <c r="L4" s="1"/>
      <c r="M4" s="1"/>
      <c r="N4" s="45"/>
    </row>
    <row r="5" spans="1:48">
      <c r="A5" s="1"/>
      <c r="B5" s="45"/>
      <c r="C5" s="45"/>
      <c r="D5" s="1"/>
      <c r="E5" s="1"/>
      <c r="F5" s="1"/>
      <c r="G5" s="1"/>
      <c r="H5" s="1"/>
      <c r="I5" s="1"/>
      <c r="J5" s="1"/>
      <c r="K5" s="1"/>
      <c r="L5" s="1"/>
      <c r="M5" s="1"/>
      <c r="N5" s="45"/>
    </row>
    <row r="6" spans="1:48">
      <c r="A6" s="1"/>
      <c r="B6" s="45"/>
      <c r="C6" s="45"/>
      <c r="D6" s="1"/>
      <c r="E6" s="1"/>
      <c r="F6" s="1"/>
      <c r="G6" s="1"/>
      <c r="H6" s="1"/>
      <c r="I6" s="1"/>
      <c r="J6" s="1"/>
      <c r="K6" s="1"/>
      <c r="L6" s="1"/>
      <c r="M6" s="1"/>
      <c r="N6" s="45"/>
    </row>
    <row r="7" spans="1:48" ht="24">
      <c r="A7" s="4"/>
      <c r="B7" s="46"/>
      <c r="C7" s="46"/>
      <c r="D7" s="2"/>
      <c r="E7" s="2"/>
      <c r="F7" s="2"/>
      <c r="G7" s="2"/>
      <c r="H7" s="2"/>
      <c r="I7" s="2"/>
      <c r="J7" s="2"/>
      <c r="K7" s="2"/>
      <c r="L7" s="2"/>
      <c r="M7" s="2"/>
      <c r="N7" s="46"/>
      <c r="O7" s="46"/>
      <c r="P7" s="2"/>
      <c r="Q7" s="33"/>
      <c r="R7" s="38"/>
      <c r="S7" s="38"/>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c r="A8" s="3"/>
      <c r="B8" s="47"/>
      <c r="C8" s="47"/>
      <c r="D8" s="3"/>
      <c r="E8" s="3"/>
      <c r="F8" s="3"/>
      <c r="G8" s="3"/>
      <c r="H8" s="3"/>
      <c r="I8" s="3"/>
      <c r="J8" s="3"/>
      <c r="K8" s="3"/>
      <c r="L8" s="3"/>
      <c r="M8" s="3"/>
      <c r="N8" s="47"/>
      <c r="O8" s="47"/>
      <c r="P8" s="3"/>
      <c r="Q8" s="34"/>
      <c r="R8" s="39"/>
      <c r="S8" s="39"/>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12" spans="1:48">
      <c r="B12" s="45"/>
      <c r="C12" s="45"/>
      <c r="D12" s="1"/>
      <c r="E12" s="148" t="s">
        <v>35</v>
      </c>
      <c r="F12" s="148"/>
      <c r="G12" s="148"/>
      <c r="H12" s="148"/>
      <c r="I12" s="149" t="s">
        <v>36</v>
      </c>
      <c r="J12" s="149"/>
      <c r="K12" s="149"/>
      <c r="L12" s="149"/>
      <c r="M12" s="25" t="s">
        <v>37</v>
      </c>
      <c r="N12" s="150" t="s">
        <v>38</v>
      </c>
      <c r="O12" s="150"/>
    </row>
    <row r="13" spans="1:48">
      <c r="A13" s="17" t="s">
        <v>42</v>
      </c>
      <c r="B13" s="48" t="s">
        <v>8</v>
      </c>
      <c r="C13" s="53" t="s">
        <v>7</v>
      </c>
      <c r="D13" s="18" t="s">
        <v>9</v>
      </c>
      <c r="E13" s="18" t="s">
        <v>10</v>
      </c>
      <c r="F13" s="18" t="s">
        <v>40</v>
      </c>
      <c r="G13" s="18" t="s">
        <v>43</v>
      </c>
      <c r="H13" s="18" t="s">
        <v>39</v>
      </c>
      <c r="I13" s="18" t="s">
        <v>11</v>
      </c>
      <c r="J13" s="18" t="s">
        <v>55</v>
      </c>
      <c r="K13" s="18" t="s">
        <v>56</v>
      </c>
      <c r="L13" s="18" t="s">
        <v>57</v>
      </c>
      <c r="M13" s="18" t="s">
        <v>41</v>
      </c>
      <c r="N13" s="53" t="s">
        <v>12</v>
      </c>
      <c r="O13" s="57" t="s">
        <v>3</v>
      </c>
      <c r="P13" s="19" t="s">
        <v>44</v>
      </c>
      <c r="Q13" s="35" t="s">
        <v>45</v>
      </c>
      <c r="R13" s="40" t="s">
        <v>47</v>
      </c>
      <c r="S13" s="40" t="s">
        <v>46</v>
      </c>
    </row>
    <row r="14" spans="1:48" ht="30">
      <c r="A14" s="31">
        <v>2020</v>
      </c>
      <c r="B14" s="49" t="s">
        <v>71</v>
      </c>
      <c r="C14" s="54" t="s">
        <v>2</v>
      </c>
      <c r="D14" s="7" t="s">
        <v>14</v>
      </c>
      <c r="E14" s="12" t="s">
        <v>58</v>
      </c>
      <c r="F14" s="26">
        <v>75</v>
      </c>
      <c r="G14" s="26">
        <v>150</v>
      </c>
      <c r="H14" s="26">
        <v>200</v>
      </c>
      <c r="I14" s="9" t="s">
        <v>18</v>
      </c>
      <c r="J14" s="5">
        <v>84</v>
      </c>
      <c r="K14" s="5">
        <v>168</v>
      </c>
      <c r="L14" s="5">
        <v>200</v>
      </c>
      <c r="M14" s="5">
        <v>112.00000000000001</v>
      </c>
      <c r="N14" s="58" t="s">
        <v>5</v>
      </c>
      <c r="O14" s="59" t="s">
        <v>6</v>
      </c>
      <c r="P14" s="15"/>
      <c r="Q14" s="15"/>
      <c r="R14" s="41"/>
      <c r="S14" s="41"/>
    </row>
    <row r="15" spans="1:48" ht="30">
      <c r="A15" s="30">
        <v>2020</v>
      </c>
      <c r="B15" s="50" t="s">
        <v>71</v>
      </c>
      <c r="C15" s="55" t="s">
        <v>2</v>
      </c>
      <c r="D15" s="11" t="s">
        <v>14</v>
      </c>
      <c r="E15" s="13" t="s">
        <v>61</v>
      </c>
      <c r="F15" s="27">
        <v>100</v>
      </c>
      <c r="G15" s="27">
        <v>200</v>
      </c>
      <c r="H15" s="27">
        <v>200</v>
      </c>
      <c r="I15" s="10" t="s">
        <v>24</v>
      </c>
      <c r="J15" s="6">
        <v>100</v>
      </c>
      <c r="K15" s="6">
        <v>200</v>
      </c>
      <c r="L15" s="6">
        <v>200</v>
      </c>
      <c r="M15" s="6">
        <v>100</v>
      </c>
      <c r="N15" s="60" t="s">
        <v>5</v>
      </c>
      <c r="O15" s="61"/>
      <c r="P15" s="16"/>
      <c r="Q15" s="16"/>
      <c r="R15" s="41"/>
      <c r="S15" s="41"/>
    </row>
    <row r="16" spans="1:48" ht="74.25">
      <c r="A16" s="31">
        <v>2020</v>
      </c>
      <c r="B16" s="49" t="s">
        <v>68</v>
      </c>
      <c r="C16" s="54" t="s">
        <v>13</v>
      </c>
      <c r="D16" s="7" t="s">
        <v>14</v>
      </c>
      <c r="E16" s="12" t="s">
        <v>59</v>
      </c>
      <c r="F16" s="26">
        <v>100</v>
      </c>
      <c r="G16" s="26">
        <v>250</v>
      </c>
      <c r="H16" s="26">
        <v>250</v>
      </c>
      <c r="I16" s="9" t="s">
        <v>15</v>
      </c>
      <c r="J16" s="5">
        <v>100</v>
      </c>
      <c r="K16" s="5">
        <v>324</v>
      </c>
      <c r="L16" s="5">
        <v>324</v>
      </c>
      <c r="M16" s="5">
        <v>100</v>
      </c>
      <c r="N16" s="58" t="s">
        <v>16</v>
      </c>
      <c r="O16" s="59" t="s">
        <v>17</v>
      </c>
      <c r="P16" s="15"/>
      <c r="Q16" s="15"/>
      <c r="R16" s="41"/>
      <c r="S16" s="41"/>
    </row>
    <row r="17" spans="1:19" ht="57.75">
      <c r="A17" s="30">
        <v>2020</v>
      </c>
      <c r="B17" s="50" t="s">
        <v>68</v>
      </c>
      <c r="C17" s="55" t="s">
        <v>13</v>
      </c>
      <c r="D17" s="11" t="s">
        <v>14</v>
      </c>
      <c r="E17" s="13" t="s">
        <v>60</v>
      </c>
      <c r="F17" s="27">
        <v>100</v>
      </c>
      <c r="G17" s="27">
        <v>600</v>
      </c>
      <c r="H17" s="27">
        <v>600</v>
      </c>
      <c r="I17" s="10" t="s">
        <v>18</v>
      </c>
      <c r="J17" s="6">
        <v>100</v>
      </c>
      <c r="K17" s="6">
        <v>599</v>
      </c>
      <c r="L17" s="6">
        <v>599</v>
      </c>
      <c r="M17" s="6">
        <v>100</v>
      </c>
      <c r="N17" s="60" t="s">
        <v>19</v>
      </c>
      <c r="O17" s="61" t="s">
        <v>20</v>
      </c>
      <c r="P17" s="16"/>
      <c r="Q17" s="16"/>
      <c r="R17" s="41"/>
      <c r="S17" s="41"/>
    </row>
    <row r="18" spans="1:19" ht="57.75">
      <c r="A18" s="31">
        <v>2020</v>
      </c>
      <c r="B18" s="49" t="s">
        <v>68</v>
      </c>
      <c r="C18" s="54" t="s">
        <v>13</v>
      </c>
      <c r="D18" s="7" t="s">
        <v>14</v>
      </c>
      <c r="E18" s="12" t="s">
        <v>62</v>
      </c>
      <c r="F18" s="26">
        <v>100</v>
      </c>
      <c r="G18" s="26">
        <v>750</v>
      </c>
      <c r="H18" s="26">
        <v>750</v>
      </c>
      <c r="I18" s="9" t="s">
        <v>21</v>
      </c>
      <c r="J18" s="5">
        <v>100</v>
      </c>
      <c r="K18" s="5">
        <v>1052</v>
      </c>
      <c r="L18" s="5">
        <v>1052</v>
      </c>
      <c r="M18" s="5">
        <v>100</v>
      </c>
      <c r="N18" s="58" t="s">
        <v>22</v>
      </c>
      <c r="O18" s="59" t="s">
        <v>23</v>
      </c>
      <c r="P18" s="15"/>
      <c r="Q18" s="15"/>
      <c r="R18" s="41"/>
      <c r="S18" s="41"/>
    </row>
    <row r="19" spans="1:19" ht="57.75">
      <c r="A19" s="30">
        <v>2020</v>
      </c>
      <c r="B19" s="50" t="s">
        <v>68</v>
      </c>
      <c r="C19" s="55" t="s">
        <v>13</v>
      </c>
      <c r="D19" s="11" t="s">
        <v>14</v>
      </c>
      <c r="E19" s="13" t="s">
        <v>63</v>
      </c>
      <c r="F19" s="27">
        <v>100</v>
      </c>
      <c r="G19" s="27">
        <v>1350</v>
      </c>
      <c r="H19" s="27">
        <v>1350</v>
      </c>
      <c r="I19" s="10" t="s">
        <v>24</v>
      </c>
      <c r="J19" s="6">
        <v>100</v>
      </c>
      <c r="K19" s="107">
        <v>1619</v>
      </c>
      <c r="L19" s="107">
        <v>1619</v>
      </c>
      <c r="M19" s="6">
        <v>100</v>
      </c>
      <c r="N19" s="60" t="s">
        <v>25</v>
      </c>
      <c r="O19" s="61" t="s">
        <v>23</v>
      </c>
      <c r="P19" s="16"/>
      <c r="Q19" s="16"/>
      <c r="R19" s="41"/>
      <c r="S19" s="41"/>
    </row>
    <row r="20" spans="1:19" ht="140.25">
      <c r="A20" s="31">
        <v>2020</v>
      </c>
      <c r="B20" s="49" t="s">
        <v>74</v>
      </c>
      <c r="C20" s="54" t="s">
        <v>75</v>
      </c>
      <c r="D20" s="7" t="s">
        <v>14</v>
      </c>
      <c r="E20" s="12" t="s">
        <v>58</v>
      </c>
      <c r="F20" s="80">
        <v>3.8000000000000002E-4</v>
      </c>
      <c r="G20" s="28"/>
      <c r="H20" s="28"/>
      <c r="I20" s="14" t="s">
        <v>18</v>
      </c>
      <c r="J20" s="83">
        <v>4.9534179350534829E-4</v>
      </c>
      <c r="K20" s="8">
        <v>532</v>
      </c>
      <c r="L20" s="8">
        <v>182581</v>
      </c>
      <c r="M20" s="83">
        <v>4.9534179350534829E-4</v>
      </c>
      <c r="N20" s="58" t="s">
        <v>79</v>
      </c>
      <c r="O20" s="59"/>
      <c r="P20" s="15"/>
      <c r="Q20" s="15"/>
      <c r="R20" s="41" t="s">
        <v>77</v>
      </c>
      <c r="S20" s="88" t="s">
        <v>85</v>
      </c>
    </row>
    <row r="21" spans="1:19" ht="140.25">
      <c r="A21" s="30">
        <v>2020</v>
      </c>
      <c r="B21" s="50" t="s">
        <v>74</v>
      </c>
      <c r="C21" s="55" t="s">
        <v>75</v>
      </c>
      <c r="D21" s="11" t="s">
        <v>14</v>
      </c>
      <c r="E21" s="13" t="s">
        <v>61</v>
      </c>
      <c r="F21" s="81">
        <v>5.6999999999999998E-4</v>
      </c>
      <c r="G21" s="27"/>
      <c r="H21" s="27"/>
      <c r="I21" s="10" t="s">
        <v>24</v>
      </c>
      <c r="J21" s="84">
        <v>5.8302588504279527E-4</v>
      </c>
      <c r="K21" s="6">
        <v>1386</v>
      </c>
      <c r="L21" s="6">
        <v>404133</v>
      </c>
      <c r="M21" s="84">
        <v>5.8302588504279527E-4</v>
      </c>
      <c r="N21" s="60" t="s">
        <v>79</v>
      </c>
      <c r="O21" s="61"/>
      <c r="P21" s="16"/>
      <c r="Q21" s="16"/>
      <c r="R21" s="41" t="s">
        <v>77</v>
      </c>
      <c r="S21" s="90" t="s">
        <v>85</v>
      </c>
    </row>
    <row r="22" spans="1:19" ht="140.25">
      <c r="A22" s="31">
        <v>2020</v>
      </c>
      <c r="B22" s="49" t="s">
        <v>74</v>
      </c>
      <c r="C22" s="54" t="s">
        <v>75</v>
      </c>
      <c r="D22" s="7" t="s">
        <v>14</v>
      </c>
      <c r="E22" s="12" t="s">
        <v>58</v>
      </c>
      <c r="F22" s="82">
        <v>3.8999999999999999E-4</v>
      </c>
      <c r="G22" s="26"/>
      <c r="H22" s="26"/>
      <c r="I22" s="9" t="s">
        <v>18</v>
      </c>
      <c r="J22" s="85">
        <v>3.856084553944162E-4</v>
      </c>
      <c r="K22" s="5">
        <v>376</v>
      </c>
      <c r="L22" s="5">
        <v>165764</v>
      </c>
      <c r="M22" s="85">
        <v>3.856084553944162E-4</v>
      </c>
      <c r="N22" s="58" t="s">
        <v>79</v>
      </c>
      <c r="O22" s="59"/>
      <c r="P22" s="15"/>
      <c r="Q22" s="15"/>
      <c r="R22" s="41" t="s">
        <v>78</v>
      </c>
      <c r="S22" s="88" t="s">
        <v>85</v>
      </c>
    </row>
    <row r="23" spans="1:19" ht="140.25">
      <c r="A23" s="30">
        <v>2020</v>
      </c>
      <c r="B23" s="50" t="s">
        <v>74</v>
      </c>
      <c r="C23" s="55" t="s">
        <v>75</v>
      </c>
      <c r="D23" s="11" t="s">
        <v>14</v>
      </c>
      <c r="E23" s="13" t="s">
        <v>61</v>
      </c>
      <c r="F23" s="81">
        <v>3.3E-4</v>
      </c>
      <c r="G23" s="27"/>
      <c r="H23" s="27"/>
      <c r="I23" s="10" t="s">
        <v>24</v>
      </c>
      <c r="J23" s="84">
        <v>1.4364556004632585E-4</v>
      </c>
      <c r="K23" s="109">
        <v>292</v>
      </c>
      <c r="L23" s="109">
        <v>338472</v>
      </c>
      <c r="M23" s="84">
        <v>1.4364556004632585E-4</v>
      </c>
      <c r="N23" s="60" t="s">
        <v>79</v>
      </c>
      <c r="O23" s="61"/>
      <c r="P23" s="16"/>
      <c r="Q23" s="16"/>
      <c r="R23" s="41" t="s">
        <v>78</v>
      </c>
      <c r="S23" s="90" t="s">
        <v>85</v>
      </c>
    </row>
    <row r="24" spans="1:19" ht="66">
      <c r="A24" s="31">
        <v>2020</v>
      </c>
      <c r="B24" s="49" t="s">
        <v>69</v>
      </c>
      <c r="C24" s="54" t="s">
        <v>0</v>
      </c>
      <c r="D24" s="7" t="s">
        <v>14</v>
      </c>
      <c r="E24" s="12" t="s">
        <v>59</v>
      </c>
      <c r="F24" s="28">
        <v>100</v>
      </c>
      <c r="G24" s="28">
        <v>400</v>
      </c>
      <c r="H24" s="28">
        <v>400</v>
      </c>
      <c r="I24" s="14" t="s">
        <v>15</v>
      </c>
      <c r="J24" s="8">
        <v>87.764705882352942</v>
      </c>
      <c r="K24" s="8">
        <v>373</v>
      </c>
      <c r="L24" s="8">
        <v>425</v>
      </c>
      <c r="M24" s="8">
        <v>87.764705882352942</v>
      </c>
      <c r="N24" s="58" t="s">
        <v>26</v>
      </c>
      <c r="O24" s="59" t="s">
        <v>27</v>
      </c>
      <c r="P24" s="15"/>
      <c r="Q24" s="15"/>
      <c r="R24" s="41"/>
      <c r="S24" s="41"/>
    </row>
    <row r="25" spans="1:19" ht="51">
      <c r="A25" s="30">
        <v>2020</v>
      </c>
      <c r="B25" s="50" t="s">
        <v>69</v>
      </c>
      <c r="C25" s="55" t="s">
        <v>0</v>
      </c>
      <c r="D25" s="11" t="s">
        <v>14</v>
      </c>
      <c r="E25" s="13" t="s">
        <v>60</v>
      </c>
      <c r="F25" s="27">
        <v>100</v>
      </c>
      <c r="G25" s="27">
        <v>900</v>
      </c>
      <c r="H25" s="27">
        <v>900</v>
      </c>
      <c r="I25" s="10" t="s">
        <v>18</v>
      </c>
      <c r="J25" s="6">
        <v>96.089385474860336</v>
      </c>
      <c r="K25" s="6">
        <v>688</v>
      </c>
      <c r="L25" s="6">
        <v>716</v>
      </c>
      <c r="M25" s="6">
        <v>96.089385474860336</v>
      </c>
      <c r="N25" s="60" t="s">
        <v>28</v>
      </c>
      <c r="O25" s="61" t="s">
        <v>29</v>
      </c>
      <c r="P25" s="16"/>
      <c r="Q25" s="16"/>
      <c r="R25" s="41"/>
      <c r="S25" s="41"/>
    </row>
    <row r="26" spans="1:19" ht="51">
      <c r="A26" s="31">
        <v>2020</v>
      </c>
      <c r="B26" s="49" t="s">
        <v>69</v>
      </c>
      <c r="C26" s="54" t="s">
        <v>0</v>
      </c>
      <c r="D26" s="7" t="s">
        <v>14</v>
      </c>
      <c r="E26" s="12" t="s">
        <v>62</v>
      </c>
      <c r="F26" s="28">
        <v>100</v>
      </c>
      <c r="G26" s="28">
        <v>1300</v>
      </c>
      <c r="H26" s="28">
        <v>1300</v>
      </c>
      <c r="I26" s="14" t="s">
        <v>21</v>
      </c>
      <c r="J26" s="8">
        <v>96.467391304347828</v>
      </c>
      <c r="K26" s="8">
        <v>1065</v>
      </c>
      <c r="L26" s="8">
        <v>1104</v>
      </c>
      <c r="M26" s="8">
        <v>96.467391304347828</v>
      </c>
      <c r="N26" s="58" t="s">
        <v>30</v>
      </c>
      <c r="O26" s="59" t="s">
        <v>27</v>
      </c>
      <c r="P26" s="15"/>
      <c r="Q26" s="15"/>
      <c r="R26" s="41"/>
      <c r="S26" s="41"/>
    </row>
    <row r="27" spans="1:19" ht="51">
      <c r="A27" s="32">
        <v>2020</v>
      </c>
      <c r="B27" s="51" t="s">
        <v>69</v>
      </c>
      <c r="C27" s="56" t="s">
        <v>0</v>
      </c>
      <c r="D27" s="20" t="s">
        <v>14</v>
      </c>
      <c r="E27" s="21" t="s">
        <v>63</v>
      </c>
      <c r="F27" s="29">
        <v>100</v>
      </c>
      <c r="G27" s="29">
        <v>1900</v>
      </c>
      <c r="H27" s="29">
        <v>1900</v>
      </c>
      <c r="I27" s="23" t="s">
        <v>24</v>
      </c>
      <c r="J27" s="22">
        <v>94.042838018741634</v>
      </c>
      <c r="K27" s="105">
        <v>1405</v>
      </c>
      <c r="L27" s="105">
        <v>1494</v>
      </c>
      <c r="M27" s="22">
        <v>94.042838018741634</v>
      </c>
      <c r="N27" s="62" t="s">
        <v>30</v>
      </c>
      <c r="O27" s="63" t="s">
        <v>27</v>
      </c>
      <c r="P27" s="24"/>
      <c r="Q27" s="24"/>
      <c r="R27" s="41"/>
      <c r="S27" s="41"/>
    </row>
    <row r="28" spans="1:19" ht="99">
      <c r="A28" s="31">
        <v>2020</v>
      </c>
      <c r="B28" s="49" t="s">
        <v>70</v>
      </c>
      <c r="C28" s="54" t="s">
        <v>1</v>
      </c>
      <c r="D28" s="7" t="s">
        <v>14</v>
      </c>
      <c r="E28" s="12" t="s">
        <v>59</v>
      </c>
      <c r="F28" s="28">
        <v>100</v>
      </c>
      <c r="G28" s="28">
        <v>250</v>
      </c>
      <c r="H28" s="28">
        <v>250</v>
      </c>
      <c r="I28" s="14" t="s">
        <v>15</v>
      </c>
      <c r="J28" s="8">
        <v>100</v>
      </c>
      <c r="K28" s="8">
        <v>383</v>
      </c>
      <c r="L28" s="8">
        <v>383</v>
      </c>
      <c r="M28" s="8">
        <v>100</v>
      </c>
      <c r="N28" s="58" t="s">
        <v>31</v>
      </c>
      <c r="O28" s="59" t="s">
        <v>4</v>
      </c>
      <c r="P28" s="15"/>
      <c r="Q28" s="15"/>
      <c r="R28" s="41"/>
      <c r="S28" s="41"/>
    </row>
    <row r="29" spans="1:19" ht="99">
      <c r="A29" s="32">
        <v>2020</v>
      </c>
      <c r="B29" s="51" t="s">
        <v>70</v>
      </c>
      <c r="C29" s="56" t="s">
        <v>1</v>
      </c>
      <c r="D29" s="20" t="s">
        <v>14</v>
      </c>
      <c r="E29" s="21" t="s">
        <v>60</v>
      </c>
      <c r="F29" s="29">
        <v>100</v>
      </c>
      <c r="G29" s="29">
        <v>550</v>
      </c>
      <c r="H29" s="29">
        <v>550</v>
      </c>
      <c r="I29" s="23" t="s">
        <v>18</v>
      </c>
      <c r="J29" s="22">
        <v>100</v>
      </c>
      <c r="K29" s="22">
        <v>532</v>
      </c>
      <c r="L29" s="22">
        <v>532</v>
      </c>
      <c r="M29" s="22">
        <v>100</v>
      </c>
      <c r="N29" s="62" t="s">
        <v>32</v>
      </c>
      <c r="O29" s="63" t="s">
        <v>23</v>
      </c>
      <c r="P29" s="24"/>
      <c r="Q29" s="24"/>
      <c r="R29" s="41"/>
      <c r="S29" s="41"/>
    </row>
    <row r="30" spans="1:19" ht="66">
      <c r="A30" s="31">
        <v>2020</v>
      </c>
      <c r="B30" s="49" t="s">
        <v>70</v>
      </c>
      <c r="C30" s="54" t="s">
        <v>1</v>
      </c>
      <c r="D30" s="7" t="s">
        <v>14</v>
      </c>
      <c r="E30" s="12" t="s">
        <v>62</v>
      </c>
      <c r="F30" s="28">
        <v>100</v>
      </c>
      <c r="G30" s="28">
        <v>750</v>
      </c>
      <c r="H30" s="28">
        <v>750</v>
      </c>
      <c r="I30" s="14" t="s">
        <v>21</v>
      </c>
      <c r="J30" s="8">
        <v>100</v>
      </c>
      <c r="K30" s="8">
        <v>910</v>
      </c>
      <c r="L30" s="8">
        <v>910</v>
      </c>
      <c r="M30" s="8">
        <v>100</v>
      </c>
      <c r="N30" s="58" t="s">
        <v>33</v>
      </c>
      <c r="O30" s="59" t="s">
        <v>23</v>
      </c>
      <c r="P30" s="15"/>
      <c r="Q30" s="15"/>
      <c r="R30" s="41"/>
      <c r="S30" s="41"/>
    </row>
    <row r="31" spans="1:19" ht="66">
      <c r="A31" s="32">
        <v>2020</v>
      </c>
      <c r="B31" s="51" t="s">
        <v>70</v>
      </c>
      <c r="C31" s="56" t="s">
        <v>1</v>
      </c>
      <c r="D31" s="20" t="s">
        <v>14</v>
      </c>
      <c r="E31" s="21" t="s">
        <v>63</v>
      </c>
      <c r="F31" s="29">
        <v>100</v>
      </c>
      <c r="G31" s="29">
        <v>1200</v>
      </c>
      <c r="H31" s="29">
        <v>1200</v>
      </c>
      <c r="I31" s="23" t="s">
        <v>24</v>
      </c>
      <c r="J31" s="22">
        <v>100</v>
      </c>
      <c r="K31" s="106">
        <v>1386</v>
      </c>
      <c r="L31" s="106">
        <v>1386</v>
      </c>
      <c r="M31" s="22">
        <v>100</v>
      </c>
      <c r="N31" s="62" t="s">
        <v>34</v>
      </c>
      <c r="O31" s="63" t="s">
        <v>23</v>
      </c>
      <c r="P31" s="24"/>
      <c r="Q31" s="24"/>
      <c r="R31" s="108"/>
      <c r="S31" s="108"/>
    </row>
    <row r="32" spans="1:19" ht="140.25">
      <c r="A32" s="31">
        <v>2021</v>
      </c>
      <c r="B32" s="49" t="s">
        <v>76</v>
      </c>
      <c r="C32" s="54" t="s">
        <v>75</v>
      </c>
      <c r="D32" s="7" t="s">
        <v>14</v>
      </c>
      <c r="E32" s="12" t="s">
        <v>58</v>
      </c>
      <c r="F32" s="80">
        <f>(0.17)*(Tabla1[[#This Row],[Numerador Programado]]/Tabla1[[#This Row],[Denominador Programado]])</f>
        <v>4.9111111111111111E-4</v>
      </c>
      <c r="G32" s="28">
        <v>520</v>
      </c>
      <c r="H32" s="28">
        <v>180000</v>
      </c>
      <c r="I32" s="14" t="s">
        <v>18</v>
      </c>
      <c r="J32" s="110">
        <v>5.9000000000000003E-4</v>
      </c>
      <c r="K32" s="110">
        <v>784</v>
      </c>
      <c r="L32" s="8">
        <v>224995</v>
      </c>
      <c r="M32" s="146">
        <f>Tabla1[[#This Row],[Avance Meta]]</f>
        <v>5.9000000000000003E-4</v>
      </c>
      <c r="N32" s="58" t="s">
        <v>95</v>
      </c>
      <c r="O32" s="59" t="s">
        <v>96</v>
      </c>
      <c r="P32" s="15"/>
      <c r="Q32" s="15"/>
      <c r="R32" s="41" t="s">
        <v>77</v>
      </c>
      <c r="S32" s="88" t="s">
        <v>84</v>
      </c>
    </row>
    <row r="33" spans="1:19" ht="140.25">
      <c r="A33" s="32">
        <v>2021</v>
      </c>
      <c r="B33" s="51" t="s">
        <v>76</v>
      </c>
      <c r="C33" s="54" t="s">
        <v>75</v>
      </c>
      <c r="D33" s="20" t="s">
        <v>14</v>
      </c>
      <c r="E33" s="21" t="s">
        <v>61</v>
      </c>
      <c r="F33" s="141">
        <f>(Tabla1[[#This Row],[Numerador Programado]]/Tabla1[[#This Row],[Denominador Programado]])*0.17</f>
        <v>5.6666666666666671E-4</v>
      </c>
      <c r="G33" s="29">
        <v>1500</v>
      </c>
      <c r="H33" s="29">
        <v>450000</v>
      </c>
      <c r="I33" s="23" t="s">
        <v>24</v>
      </c>
      <c r="J33" s="145">
        <f>(Tabla1[[#This Row],[Avance Numerador]]/Tabla1[[#This Row],[Avance Denominador]])*0.17</f>
        <v>5.8775889275001266E-4</v>
      </c>
      <c r="K33" s="22">
        <v>1571</v>
      </c>
      <c r="L33" s="22">
        <v>454387</v>
      </c>
      <c r="M33" s="144">
        <f>Tabla1[[#This Row],[Avance Meta]]</f>
        <v>5.8775889275001266E-4</v>
      </c>
      <c r="N33" s="62" t="s">
        <v>107</v>
      </c>
      <c r="O33" s="63" t="s">
        <v>106</v>
      </c>
      <c r="P33" s="24"/>
      <c r="Q33" s="24"/>
      <c r="R33" s="41" t="s">
        <v>77</v>
      </c>
      <c r="S33" s="89" t="s">
        <v>84</v>
      </c>
    </row>
    <row r="34" spans="1:19" s="126" customFormat="1" ht="140.25">
      <c r="A34" s="111">
        <v>2021</v>
      </c>
      <c r="B34" s="112" t="s">
        <v>76</v>
      </c>
      <c r="C34" s="113" t="s">
        <v>75</v>
      </c>
      <c r="D34" s="114" t="s">
        <v>14</v>
      </c>
      <c r="E34" s="115" t="s">
        <v>58</v>
      </c>
      <c r="F34" s="116">
        <v>3.8000000000000002E-4</v>
      </c>
      <c r="G34" s="117">
        <v>190</v>
      </c>
      <c r="H34" s="117">
        <v>200000</v>
      </c>
      <c r="I34" s="118" t="s">
        <v>18</v>
      </c>
      <c r="J34" s="119">
        <v>1.216E-4</v>
      </c>
      <c r="K34" s="120">
        <v>121</v>
      </c>
      <c r="L34" s="120">
        <v>169028</v>
      </c>
      <c r="M34" s="119">
        <v>1.216E-4</v>
      </c>
      <c r="N34" s="121" t="s">
        <v>93</v>
      </c>
      <c r="O34" s="122" t="s">
        <v>94</v>
      </c>
      <c r="P34" s="123"/>
      <c r="Q34" s="123"/>
      <c r="R34" s="124" t="s">
        <v>78</v>
      </c>
      <c r="S34" s="125" t="s">
        <v>84</v>
      </c>
    </row>
    <row r="35" spans="1:19" ht="140.25">
      <c r="A35" s="32">
        <v>2021</v>
      </c>
      <c r="B35" s="51" t="s">
        <v>76</v>
      </c>
      <c r="C35" s="113" t="s">
        <v>75</v>
      </c>
      <c r="D35" s="20" t="s">
        <v>14</v>
      </c>
      <c r="E35" s="21" t="s">
        <v>61</v>
      </c>
      <c r="F35" s="142">
        <f>(Tabla1[[#This Row],[Numerador Programado]]/Tabla1[[#This Row],[Denominador Programado]])*0.17</f>
        <v>1.0288184438040347E-4</v>
      </c>
      <c r="G35" s="29">
        <v>210</v>
      </c>
      <c r="H35" s="29">
        <v>347000</v>
      </c>
      <c r="I35" s="23" t="s">
        <v>24</v>
      </c>
      <c r="J35" s="119">
        <f>(Tabla1[[#This Row],[Avance Numerador]]/Tabla1[[#This Row],[Avance Denominador]])*0.17</f>
        <v>1.2224263700690095E-4</v>
      </c>
      <c r="K35" s="22">
        <v>263</v>
      </c>
      <c r="L35" s="22">
        <v>365748</v>
      </c>
      <c r="M35" s="119">
        <f>(Tabla1[[#This Row],[Avance Numerador]]/Tabla1[[#This Row],[Avance Denominador]])*0.17</f>
        <v>1.2224263700690095E-4</v>
      </c>
      <c r="N35" s="62" t="s">
        <v>104</v>
      </c>
      <c r="O35" s="63" t="s">
        <v>105</v>
      </c>
      <c r="P35" s="24"/>
      <c r="Q35" s="24"/>
      <c r="R35" s="41" t="s">
        <v>78</v>
      </c>
      <c r="S35" s="89" t="s">
        <v>84</v>
      </c>
    </row>
    <row r="36" spans="1:19" ht="51">
      <c r="A36" s="31">
        <v>2021</v>
      </c>
      <c r="B36" s="49" t="s">
        <v>72</v>
      </c>
      <c r="C36" s="54" t="s">
        <v>0</v>
      </c>
      <c r="D36" s="7" t="s">
        <v>14</v>
      </c>
      <c r="E36" s="12" t="s">
        <v>59</v>
      </c>
      <c r="F36" s="28">
        <v>100</v>
      </c>
      <c r="G36" s="28">
        <v>400</v>
      </c>
      <c r="H36" s="28">
        <v>400</v>
      </c>
      <c r="I36" s="14" t="s">
        <v>15</v>
      </c>
      <c r="J36" s="8">
        <v>69.19</v>
      </c>
      <c r="K36" s="8">
        <v>265</v>
      </c>
      <c r="L36" s="8">
        <v>383</v>
      </c>
      <c r="M36" s="8">
        <f>Tabla1[[#This Row],[Avance Meta]]</f>
        <v>69.19</v>
      </c>
      <c r="N36" s="58" t="s">
        <v>88</v>
      </c>
      <c r="O36" s="59" t="s">
        <v>89</v>
      </c>
      <c r="P36" s="15"/>
      <c r="Q36" s="15"/>
      <c r="R36" s="41"/>
      <c r="S36" s="41"/>
    </row>
    <row r="37" spans="1:19" ht="117.75" customHeight="1">
      <c r="A37" s="32">
        <v>2021</v>
      </c>
      <c r="B37" s="51" t="s">
        <v>72</v>
      </c>
      <c r="C37" s="56" t="s">
        <v>0</v>
      </c>
      <c r="D37" s="20" t="s">
        <v>14</v>
      </c>
      <c r="E37" s="21" t="s">
        <v>60</v>
      </c>
      <c r="F37" s="29">
        <v>100</v>
      </c>
      <c r="G37" s="29">
        <v>800</v>
      </c>
      <c r="H37" s="29">
        <v>800</v>
      </c>
      <c r="I37" s="23" t="s">
        <v>18</v>
      </c>
      <c r="J37" s="22">
        <v>89</v>
      </c>
      <c r="K37" s="22">
        <v>728</v>
      </c>
      <c r="L37" s="22">
        <v>813</v>
      </c>
      <c r="M37" s="22">
        <v>89</v>
      </c>
      <c r="N37" s="62" t="s">
        <v>92</v>
      </c>
      <c r="O37" s="63" t="s">
        <v>90</v>
      </c>
      <c r="P37" s="24"/>
      <c r="Q37" s="24"/>
      <c r="R37" s="41"/>
      <c r="S37" s="41"/>
    </row>
    <row r="38" spans="1:19" ht="77.25" customHeight="1">
      <c r="A38" s="31">
        <v>2021</v>
      </c>
      <c r="B38" s="49" t="s">
        <v>72</v>
      </c>
      <c r="C38" s="54" t="s">
        <v>0</v>
      </c>
      <c r="D38" s="7" t="s">
        <v>14</v>
      </c>
      <c r="E38" s="12" t="s">
        <v>62</v>
      </c>
      <c r="F38" s="28">
        <v>100</v>
      </c>
      <c r="G38" s="28">
        <v>1200</v>
      </c>
      <c r="H38" s="28">
        <v>1200</v>
      </c>
      <c r="I38" s="14" t="s">
        <v>21</v>
      </c>
      <c r="J38" s="8">
        <v>89</v>
      </c>
      <c r="K38" s="8">
        <v>1093</v>
      </c>
      <c r="L38" s="8">
        <v>1220</v>
      </c>
      <c r="M38" s="8">
        <v>89</v>
      </c>
      <c r="N38" s="58" t="s">
        <v>97</v>
      </c>
      <c r="O38" s="59" t="s">
        <v>90</v>
      </c>
      <c r="P38" s="15"/>
      <c r="Q38" s="15"/>
      <c r="R38" s="41"/>
      <c r="S38" s="41"/>
    </row>
    <row r="39" spans="1:19" ht="74.25">
      <c r="A39" s="32">
        <v>2021</v>
      </c>
      <c r="B39" s="51" t="s">
        <v>72</v>
      </c>
      <c r="C39" s="56" t="s">
        <v>0</v>
      </c>
      <c r="D39" s="20" t="s">
        <v>14</v>
      </c>
      <c r="E39" s="21" t="s">
        <v>63</v>
      </c>
      <c r="F39" s="29">
        <v>100</v>
      </c>
      <c r="G39" s="29">
        <v>1500</v>
      </c>
      <c r="H39" s="29">
        <v>1500</v>
      </c>
      <c r="I39" s="23" t="s">
        <v>24</v>
      </c>
      <c r="J39" s="22">
        <v>85.97</v>
      </c>
      <c r="K39" s="22">
        <v>1440</v>
      </c>
      <c r="L39" s="22">
        <v>1675</v>
      </c>
      <c r="M39" s="22">
        <v>85.97</v>
      </c>
      <c r="N39" s="62" t="s">
        <v>102</v>
      </c>
      <c r="O39" s="63" t="s">
        <v>103</v>
      </c>
      <c r="P39" s="24"/>
      <c r="Q39" s="24"/>
      <c r="R39" s="41"/>
      <c r="S39" s="41"/>
    </row>
    <row r="40" spans="1:19" ht="140.25">
      <c r="A40" s="31">
        <v>2021</v>
      </c>
      <c r="B40" s="49" t="s">
        <v>73</v>
      </c>
      <c r="C40" s="54" t="s">
        <v>1</v>
      </c>
      <c r="D40" s="7" t="s">
        <v>14</v>
      </c>
      <c r="E40" s="12" t="s">
        <v>59</v>
      </c>
      <c r="F40" s="28">
        <v>100</v>
      </c>
      <c r="G40" s="28">
        <v>300</v>
      </c>
      <c r="H40" s="28">
        <v>300</v>
      </c>
      <c r="I40" s="14" t="s">
        <v>15</v>
      </c>
      <c r="J40" s="8">
        <v>100</v>
      </c>
      <c r="K40" s="8">
        <v>302</v>
      </c>
      <c r="L40" s="8">
        <v>302</v>
      </c>
      <c r="M40" s="8">
        <v>100</v>
      </c>
      <c r="N40" s="58" t="s">
        <v>86</v>
      </c>
      <c r="O40" s="59" t="s">
        <v>87</v>
      </c>
      <c r="P40" s="15"/>
      <c r="Q40" s="15"/>
      <c r="R40" s="41"/>
      <c r="S40" s="41"/>
    </row>
    <row r="41" spans="1:19" ht="123.75">
      <c r="A41" s="32">
        <v>2021</v>
      </c>
      <c r="B41" s="51" t="s">
        <v>73</v>
      </c>
      <c r="C41" s="56" t="s">
        <v>1</v>
      </c>
      <c r="D41" s="20" t="s">
        <v>14</v>
      </c>
      <c r="E41" s="21" t="s">
        <v>60</v>
      </c>
      <c r="F41" s="29">
        <v>100</v>
      </c>
      <c r="G41" s="29">
        <v>520</v>
      </c>
      <c r="H41" s="29">
        <v>520</v>
      </c>
      <c r="I41" s="23" t="s">
        <v>18</v>
      </c>
      <c r="J41" s="22">
        <v>100</v>
      </c>
      <c r="K41" s="22">
        <v>784</v>
      </c>
      <c r="L41" s="22">
        <v>784</v>
      </c>
      <c r="M41" s="22">
        <v>100</v>
      </c>
      <c r="N41" s="62" t="s">
        <v>91</v>
      </c>
      <c r="O41" s="62" t="s">
        <v>17</v>
      </c>
      <c r="P41" s="24"/>
      <c r="Q41" s="24"/>
      <c r="R41" s="41"/>
      <c r="S41" s="41"/>
    </row>
    <row r="42" spans="1:19" ht="132">
      <c r="A42" s="31">
        <v>2021</v>
      </c>
      <c r="B42" s="49" t="s">
        <v>73</v>
      </c>
      <c r="C42" s="54" t="s">
        <v>1</v>
      </c>
      <c r="D42" s="7" t="s">
        <v>14</v>
      </c>
      <c r="E42" s="12" t="s">
        <v>62</v>
      </c>
      <c r="F42" s="28">
        <v>100</v>
      </c>
      <c r="G42" s="28">
        <v>1000</v>
      </c>
      <c r="H42" s="28">
        <v>1000</v>
      </c>
      <c r="I42" s="14" t="s">
        <v>21</v>
      </c>
      <c r="J42" s="8">
        <v>100</v>
      </c>
      <c r="K42" s="8">
        <v>1188</v>
      </c>
      <c r="L42" s="8">
        <v>1188</v>
      </c>
      <c r="M42" s="8">
        <v>100</v>
      </c>
      <c r="N42" s="58" t="s">
        <v>98</v>
      </c>
      <c r="O42" s="59" t="s">
        <v>99</v>
      </c>
      <c r="P42" s="15"/>
      <c r="Q42" s="15"/>
      <c r="R42" s="41"/>
      <c r="S42" s="41"/>
    </row>
    <row r="43" spans="1:19" ht="115.5">
      <c r="A43" s="32">
        <v>2021</v>
      </c>
      <c r="B43" s="51" t="s">
        <v>73</v>
      </c>
      <c r="C43" s="56" t="s">
        <v>1</v>
      </c>
      <c r="D43" s="20" t="s">
        <v>14</v>
      </c>
      <c r="E43" s="21" t="s">
        <v>63</v>
      </c>
      <c r="F43" s="29">
        <v>100</v>
      </c>
      <c r="G43" s="29">
        <v>1300</v>
      </c>
      <c r="H43" s="29">
        <v>1300</v>
      </c>
      <c r="I43" s="23" t="s">
        <v>24</v>
      </c>
      <c r="J43" s="22">
        <v>100</v>
      </c>
      <c r="K43" s="22">
        <v>1571</v>
      </c>
      <c r="L43" s="22">
        <v>1571</v>
      </c>
      <c r="M43" s="22">
        <v>100</v>
      </c>
      <c r="N43" s="62" t="s">
        <v>100</v>
      </c>
      <c r="O43" s="63" t="s">
        <v>101</v>
      </c>
      <c r="P43" s="24"/>
      <c r="Q43" s="24"/>
      <c r="R43" s="41"/>
      <c r="S43" s="41"/>
    </row>
    <row r="44" spans="1:19">
      <c r="A44" s="128"/>
      <c r="B44" s="129"/>
      <c r="C44" s="130"/>
      <c r="D44" s="131"/>
      <c r="E44" s="132"/>
      <c r="F44" s="133"/>
      <c r="G44" s="133"/>
      <c r="H44" s="133"/>
      <c r="I44" s="134"/>
      <c r="J44" s="135"/>
      <c r="K44" s="135"/>
      <c r="L44" s="135"/>
      <c r="M44" s="135"/>
      <c r="N44" s="136"/>
      <c r="O44" s="137"/>
      <c r="P44" s="138"/>
      <c r="Q44" s="139"/>
      <c r="R44" s="140"/>
      <c r="S44" s="140"/>
    </row>
  </sheetData>
  <sheetProtection algorithmName="SHA-512" hashValue="6IViq2DL5+H17VMNuOwxI8UzAquttBT4dMmvJg+zgIged9L0CEif+bsG5WjnCoRJD9FR2uM2FxU03tQ+SifTFA==" saltValue="heAhRuHKvVqjgVwi8VaRNQ==" spinCount="100000" sheet="1" objects="1" scenarios="1"/>
  <mergeCells count="3">
    <mergeCell ref="E12:H12"/>
    <mergeCell ref="I12:L12"/>
    <mergeCell ref="N12:O12"/>
  </mergeCells>
  <pageMargins left="0.7" right="0.7" top="0.75" bottom="0.75" header="0.3" footer="0.3"/>
  <pageSetup orientation="portrait" verticalDpi="597"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V38"/>
  <sheetViews>
    <sheetView showGridLines="0" topLeftCell="A8" workbookViewId="0">
      <selection activeCell="AW22" sqref="AW22"/>
    </sheetView>
  </sheetViews>
  <sheetFormatPr baseColWidth="10" defaultRowHeight="15"/>
  <cols>
    <col min="2" max="2" width="255.7109375" customWidth="1"/>
    <col min="3" max="3" width="20" customWidth="1"/>
    <col min="4" max="4" width="13.140625" customWidth="1"/>
    <col min="5" max="5" width="22.42578125" customWidth="1"/>
    <col min="6" max="6" width="13.7109375" customWidth="1"/>
    <col min="7" max="8" width="13.42578125" customWidth="1"/>
    <col min="9" max="9" width="13.28515625" customWidth="1"/>
    <col min="10" max="10" width="13.7109375" customWidth="1"/>
    <col min="11" max="11" width="28.42578125" customWidth="1"/>
    <col min="12" max="12" width="17.5703125" customWidth="1"/>
    <col min="13" max="13" width="11.5703125" customWidth="1"/>
    <col min="14" max="14" width="9.42578125" customWidth="1"/>
    <col min="15" max="15" width="13.7109375" customWidth="1"/>
    <col min="16" max="16" width="13.85546875" customWidth="1"/>
    <col min="17" max="17" width="2.28515625" customWidth="1"/>
    <col min="18" max="18" width="13.42578125" customWidth="1"/>
    <col min="19" max="19" width="13.140625" customWidth="1"/>
    <col min="20" max="20" width="22.42578125" customWidth="1"/>
    <col min="21" max="21" width="13.7109375" customWidth="1"/>
    <col min="22" max="22" width="13.85546875" customWidth="1"/>
    <col min="23" max="23" width="13.42578125" customWidth="1"/>
    <col min="24" max="24" width="13.140625" customWidth="1"/>
    <col min="25" max="25" width="22.42578125" customWidth="1"/>
    <col min="26" max="26" width="13.7109375" customWidth="1"/>
    <col min="27" max="27" width="12.5703125" customWidth="1"/>
    <col min="28" max="28" width="29.85546875" customWidth="1"/>
    <col min="29" max="29" width="17.5703125" customWidth="1"/>
    <col min="30" max="30" width="11.5703125" customWidth="1"/>
    <col min="31" max="31" width="9.42578125" customWidth="1"/>
    <col min="32" max="33" width="25" customWidth="1"/>
    <col min="34" max="34" width="17.5703125" customWidth="1"/>
    <col min="35" max="35" width="11.5703125" customWidth="1"/>
    <col min="36" max="36" width="9.42578125" customWidth="1"/>
    <col min="37" max="37" width="25" bestFit="1" customWidth="1"/>
    <col min="38" max="38" width="17.5703125" customWidth="1"/>
    <col min="39" max="39" width="20.42578125" customWidth="1"/>
    <col min="40" max="40" width="9.42578125" customWidth="1"/>
    <col min="41" max="41" width="30" bestFit="1" customWidth="1"/>
    <col min="42" max="42" width="255.7109375" bestFit="1" customWidth="1"/>
    <col min="43" max="43" width="20.42578125" customWidth="1"/>
    <col min="45" max="45" width="17.5703125" bestFit="1" customWidth="1"/>
    <col min="46" max="46" width="20.42578125" customWidth="1"/>
  </cols>
  <sheetData>
    <row r="1" spans="1:48">
      <c r="A1" s="1"/>
      <c r="B1" s="1"/>
      <c r="C1" s="1"/>
      <c r="D1" s="1"/>
      <c r="E1" s="1"/>
      <c r="F1" s="1"/>
      <c r="G1" s="1"/>
      <c r="H1" s="1"/>
      <c r="I1" s="1"/>
      <c r="J1" s="1"/>
      <c r="K1" s="1"/>
      <c r="L1" s="1"/>
      <c r="M1" s="1"/>
      <c r="N1" s="1"/>
      <c r="Q1" s="86"/>
    </row>
    <row r="2" spans="1:48">
      <c r="A2" s="1"/>
      <c r="B2" s="1"/>
      <c r="C2" s="1"/>
      <c r="D2" s="1"/>
      <c r="E2" s="1"/>
      <c r="F2" s="1"/>
      <c r="G2" s="1"/>
      <c r="H2" s="1"/>
      <c r="I2" s="1"/>
      <c r="J2" s="1"/>
      <c r="K2" s="1"/>
      <c r="L2" s="1"/>
      <c r="M2" s="1"/>
      <c r="N2" s="1"/>
      <c r="Q2" s="86"/>
    </row>
    <row r="3" spans="1:48">
      <c r="A3" s="1"/>
      <c r="B3" s="1"/>
      <c r="C3" s="1"/>
      <c r="D3" s="1"/>
      <c r="E3" s="1"/>
      <c r="F3" s="1"/>
      <c r="G3" s="1"/>
      <c r="H3" s="1"/>
      <c r="I3" s="1"/>
      <c r="J3" s="1"/>
      <c r="K3" s="1"/>
      <c r="L3" s="1"/>
      <c r="M3" s="1"/>
      <c r="N3" s="1"/>
      <c r="Q3" s="86"/>
    </row>
    <row r="4" spans="1:48">
      <c r="A4" s="1"/>
      <c r="B4" s="1"/>
      <c r="C4" s="1"/>
      <c r="D4" s="1"/>
      <c r="E4" s="1"/>
      <c r="F4" s="1"/>
      <c r="G4" s="1"/>
      <c r="H4" s="1"/>
      <c r="I4" s="1"/>
      <c r="J4" s="1"/>
      <c r="K4" s="1"/>
      <c r="L4" s="1"/>
      <c r="M4" s="1"/>
      <c r="N4" s="1"/>
      <c r="Q4" s="86"/>
    </row>
    <row r="5" spans="1:48">
      <c r="A5" s="1"/>
      <c r="B5" s="1"/>
      <c r="C5" s="1"/>
      <c r="D5" s="1"/>
      <c r="E5" s="1"/>
      <c r="F5" s="1"/>
      <c r="G5" s="1"/>
      <c r="H5" s="1"/>
      <c r="I5" s="1"/>
      <c r="J5" s="1"/>
      <c r="K5" s="1"/>
      <c r="L5" s="1"/>
      <c r="M5" s="1"/>
      <c r="N5" s="1"/>
      <c r="Q5" s="86"/>
    </row>
    <row r="6" spans="1:48">
      <c r="A6" s="1"/>
      <c r="B6" s="1"/>
      <c r="C6" s="1"/>
      <c r="D6" s="1"/>
      <c r="E6" s="1"/>
      <c r="F6" s="1"/>
      <c r="G6" s="1"/>
      <c r="H6" s="1"/>
      <c r="I6" s="1"/>
      <c r="J6" s="1"/>
      <c r="K6" s="1"/>
      <c r="L6" s="1"/>
      <c r="M6" s="1"/>
      <c r="N6" s="1"/>
      <c r="Q6" s="86"/>
    </row>
    <row r="7" spans="1:48" ht="24">
      <c r="A7" s="4"/>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c r="A8" s="3"/>
      <c r="B8" s="3"/>
      <c r="C8" s="3"/>
      <c r="D8" s="3"/>
      <c r="E8" s="3"/>
      <c r="F8" s="3"/>
      <c r="G8" s="3"/>
      <c r="H8" s="3"/>
      <c r="I8" s="3"/>
      <c r="J8" s="3"/>
      <c r="K8" s="3"/>
      <c r="L8" s="3"/>
      <c r="M8" s="3"/>
      <c r="N8" s="3"/>
      <c r="O8" s="3"/>
      <c r="P8" s="3"/>
      <c r="Q8" s="87"/>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c r="Q9" s="86"/>
      <c r="AS9" s="42" t="s">
        <v>47</v>
      </c>
      <c r="AT9" t="s">
        <v>80</v>
      </c>
    </row>
    <row r="10" spans="1:48">
      <c r="Q10" s="86"/>
    </row>
    <row r="11" spans="1:48">
      <c r="Q11" s="86"/>
      <c r="T11">
        <v>3</v>
      </c>
      <c r="Y11">
        <v>4</v>
      </c>
      <c r="AD11">
        <v>5</v>
      </c>
      <c r="AI11">
        <v>6</v>
      </c>
      <c r="AM11">
        <v>7</v>
      </c>
      <c r="AP11" s="42" t="s">
        <v>47</v>
      </c>
      <c r="AQ11" t="s">
        <v>80</v>
      </c>
      <c r="AS11" s="42" t="s">
        <v>48</v>
      </c>
    </row>
    <row r="12" spans="1:48">
      <c r="Q12" s="86"/>
      <c r="X12" s="42" t="s">
        <v>47</v>
      </c>
      <c r="Y12" t="s">
        <v>78</v>
      </c>
      <c r="AS12" s="43">
        <v>2021</v>
      </c>
    </row>
    <row r="13" spans="1:48">
      <c r="Q13" s="86"/>
      <c r="AC13" s="42" t="s">
        <v>47</v>
      </c>
      <c r="AD13" t="s">
        <v>77</v>
      </c>
      <c r="AH13" s="42" t="s">
        <v>47</v>
      </c>
      <c r="AI13" t="s">
        <v>78</v>
      </c>
      <c r="AL13" s="42" t="s">
        <v>47</v>
      </c>
      <c r="AM13" t="s">
        <v>80</v>
      </c>
      <c r="AP13" s="42" t="s">
        <v>48</v>
      </c>
    </row>
    <row r="14" spans="1:48">
      <c r="Q14" s="86"/>
      <c r="S14" s="42" t="s">
        <v>47</v>
      </c>
      <c r="T14" t="s">
        <v>77</v>
      </c>
      <c r="Y14" s="42" t="s">
        <v>52</v>
      </c>
      <c r="AP14" s="43" t="s">
        <v>75</v>
      </c>
    </row>
    <row r="15" spans="1:48">
      <c r="B15" s="42" t="s">
        <v>48</v>
      </c>
      <c r="E15" s="42" t="s">
        <v>52</v>
      </c>
      <c r="Q15" s="86"/>
      <c r="X15" s="42" t="s">
        <v>54</v>
      </c>
      <c r="Y15" t="s">
        <v>58</v>
      </c>
      <c r="Z15" t="s">
        <v>61</v>
      </c>
      <c r="AC15" s="42" t="s">
        <v>48</v>
      </c>
      <c r="AD15" t="s">
        <v>66</v>
      </c>
      <c r="AE15" t="s">
        <v>67</v>
      </c>
      <c r="AH15" s="42" t="s">
        <v>48</v>
      </c>
      <c r="AI15" t="s">
        <v>66</v>
      </c>
      <c r="AJ15" t="s">
        <v>67</v>
      </c>
      <c r="AL15" s="42" t="s">
        <v>48</v>
      </c>
      <c r="AM15" t="s">
        <v>66</v>
      </c>
      <c r="AN15" t="s">
        <v>67</v>
      </c>
    </row>
    <row r="16" spans="1:48">
      <c r="B16" s="43" t="s">
        <v>75</v>
      </c>
      <c r="D16" s="42" t="s">
        <v>54</v>
      </c>
      <c r="E16" t="s">
        <v>58</v>
      </c>
      <c r="F16" t="s">
        <v>61</v>
      </c>
      <c r="L16" s="42" t="s">
        <v>48</v>
      </c>
      <c r="M16" t="s">
        <v>66</v>
      </c>
      <c r="N16" t="s">
        <v>67</v>
      </c>
      <c r="Q16" s="86"/>
      <c r="T16" s="42" t="s">
        <v>52</v>
      </c>
      <c r="X16" s="43" t="s">
        <v>53</v>
      </c>
      <c r="Y16" s="79">
        <v>121</v>
      </c>
      <c r="Z16" s="79">
        <v>263</v>
      </c>
      <c r="AC16" s="43" t="s">
        <v>58</v>
      </c>
      <c r="AD16" s="92">
        <v>4.9111111111111111E-4</v>
      </c>
      <c r="AE16" s="92">
        <v>5.9000000000000003E-4</v>
      </c>
      <c r="AH16" s="43" t="s">
        <v>58</v>
      </c>
      <c r="AI16" s="91">
        <v>3.8000000000000002E-4</v>
      </c>
      <c r="AJ16" s="91">
        <v>1.216E-4</v>
      </c>
      <c r="AL16" s="43" t="s">
        <v>58</v>
      </c>
      <c r="AM16" s="92">
        <v>8.7111111111111113E-4</v>
      </c>
      <c r="AN16" s="92">
        <v>7.1160000000000006E-4</v>
      </c>
    </row>
    <row r="17" spans="4:40">
      <c r="D17" s="43" t="s">
        <v>53</v>
      </c>
      <c r="E17" s="64">
        <v>905</v>
      </c>
      <c r="F17" s="64">
        <v>1834</v>
      </c>
      <c r="L17" s="43" t="s">
        <v>58</v>
      </c>
      <c r="M17" s="64">
        <v>8.7111111111111113E-4</v>
      </c>
      <c r="N17" s="64">
        <v>7.1160000000000006E-4</v>
      </c>
      <c r="Q17" s="86"/>
      <c r="S17" s="42" t="s">
        <v>54</v>
      </c>
      <c r="T17" t="s">
        <v>58</v>
      </c>
      <c r="U17" t="s">
        <v>61</v>
      </c>
      <c r="X17" s="43" t="s">
        <v>49</v>
      </c>
      <c r="Y17" s="79">
        <v>169028</v>
      </c>
      <c r="Z17" s="79">
        <v>365748</v>
      </c>
      <c r="AC17" s="43" t="s">
        <v>61</v>
      </c>
      <c r="AD17" s="92">
        <v>5.6666666666666671E-4</v>
      </c>
      <c r="AE17" s="92">
        <v>5.8775889275001266E-4</v>
      </c>
      <c r="AH17" s="43" t="s">
        <v>61</v>
      </c>
      <c r="AI17" s="91">
        <v>1.0288184438040347E-4</v>
      </c>
      <c r="AJ17" s="91">
        <v>1.2224263700690095E-4</v>
      </c>
      <c r="AL17" s="43" t="s">
        <v>61</v>
      </c>
      <c r="AM17" s="92">
        <v>6.6954851104707017E-4</v>
      </c>
      <c r="AN17" s="92">
        <v>7.1000152975691361E-4</v>
      </c>
    </row>
    <row r="18" spans="4:40">
      <c r="D18" s="43" t="s">
        <v>49</v>
      </c>
      <c r="E18" s="64">
        <v>394023</v>
      </c>
      <c r="F18" s="64">
        <v>820135</v>
      </c>
      <c r="L18" s="43" t="s">
        <v>61</v>
      </c>
      <c r="M18" s="64">
        <v>6.6954851104707017E-4</v>
      </c>
      <c r="N18" s="64">
        <v>7.1000152975691361E-4</v>
      </c>
      <c r="Q18" s="86"/>
      <c r="S18" s="43" t="s">
        <v>53</v>
      </c>
      <c r="T18" s="79">
        <v>784</v>
      </c>
      <c r="U18" s="79">
        <v>1571</v>
      </c>
      <c r="X18" s="43" t="s">
        <v>50</v>
      </c>
      <c r="Y18" s="92">
        <v>1.216E-4</v>
      </c>
      <c r="Z18" s="92">
        <v>1.2224263700690095E-4</v>
      </c>
    </row>
    <row r="19" spans="4:40">
      <c r="D19" s="43" t="s">
        <v>50</v>
      </c>
      <c r="E19" s="64">
        <v>7.1160000000000006E-4</v>
      </c>
      <c r="F19" s="64">
        <v>7.1000152975691361E-4</v>
      </c>
      <c r="Q19" s="86"/>
      <c r="S19" s="43" t="s">
        <v>49</v>
      </c>
      <c r="T19" s="79">
        <v>224995</v>
      </c>
      <c r="U19" s="79">
        <v>454387</v>
      </c>
    </row>
    <row r="20" spans="4:40">
      <c r="Q20" s="86"/>
      <c r="S20" s="43" t="s">
        <v>50</v>
      </c>
      <c r="T20" s="92">
        <v>5.9000000000000003E-4</v>
      </c>
      <c r="U20" s="92">
        <v>5.8775889275001266E-4</v>
      </c>
    </row>
    <row r="21" spans="4:40">
      <c r="Q21" s="86"/>
    </row>
    <row r="22" spans="4:40">
      <c r="Q22" s="86"/>
    </row>
    <row r="23" spans="4:40">
      <c r="Q23" s="86"/>
    </row>
    <row r="24" spans="4:40">
      <c r="Q24" s="86"/>
    </row>
    <row r="25" spans="4:40">
      <c r="Q25" s="86"/>
    </row>
    <row r="26" spans="4:40">
      <c r="Q26" s="86"/>
    </row>
    <row r="27" spans="4:40">
      <c r="Q27" s="86"/>
    </row>
    <row r="28" spans="4:40">
      <c r="Q28" s="86"/>
    </row>
    <row r="29" spans="4:40">
      <c r="Q29" s="86"/>
    </row>
    <row r="30" spans="4:40">
      <c r="Q30" s="86"/>
    </row>
    <row r="31" spans="4:40">
      <c r="Q31" s="86"/>
    </row>
    <row r="32" spans="4:40">
      <c r="Q32" s="86"/>
    </row>
    <row r="33" spans="17:17">
      <c r="Q33" s="86"/>
    </row>
    <row r="34" spans="17:17">
      <c r="Q34" s="86"/>
    </row>
    <row r="35" spans="17:17">
      <c r="Q35" s="86"/>
    </row>
    <row r="36" spans="17:17">
      <c r="Q36" s="86"/>
    </row>
    <row r="37" spans="17:17">
      <c r="Q37" s="86"/>
    </row>
    <row r="38" spans="17:17">
      <c r="Q38" s="86"/>
    </row>
  </sheetData>
  <pageMargins left="0.7" right="0.7" top="0.75" bottom="0.75" header="0.3" footer="0.3"/>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XFC42"/>
  <sheetViews>
    <sheetView showGridLines="0" tabSelected="1" topLeftCell="B1" zoomScaleNormal="100" zoomScaleSheetLayoutView="50" workbookViewId="0">
      <selection activeCell="H35" sqref="H35"/>
    </sheetView>
  </sheetViews>
  <sheetFormatPr baseColWidth="10" defaultColWidth="0" defaultRowHeight="15"/>
  <cols>
    <col min="1" max="1" width="2.5703125" customWidth="1"/>
    <col min="2" max="2" width="16.7109375" customWidth="1"/>
    <col min="3" max="3" width="17" bestFit="1" customWidth="1"/>
    <col min="4" max="4" width="17.5703125" bestFit="1" customWidth="1"/>
    <col min="5" max="5" width="18.42578125" customWidth="1"/>
    <col min="6" max="7" width="17.140625" bestFit="1" customWidth="1"/>
    <col min="8" max="8" width="17.28515625" bestFit="1" customWidth="1"/>
    <col min="9" max="9" width="17.7109375" bestFit="1" customWidth="1"/>
    <col min="10" max="10" width="7.42578125" bestFit="1" customWidth="1"/>
    <col min="11" max="11" width="11.42578125" customWidth="1"/>
    <col min="12" max="12" width="11.140625" customWidth="1"/>
    <col min="13" max="13" width="6" customWidth="1"/>
    <col min="14" max="14" width="8.42578125" customWidth="1"/>
    <col min="15" max="15" width="3" customWidth="1"/>
    <col min="16" max="16" width="2.28515625" customWidth="1"/>
    <col min="17" max="49" width="0" hidden="1" customWidth="1"/>
    <col min="50" max="16383" width="11.42578125" hidden="1"/>
    <col min="16384" max="16384" width="0.42578125" customWidth="1"/>
  </cols>
  <sheetData>
    <row r="1" spans="1:15">
      <c r="A1" s="1"/>
      <c r="B1" s="1"/>
      <c r="C1" s="1"/>
      <c r="D1" s="1"/>
      <c r="E1" s="1"/>
      <c r="F1" s="1"/>
      <c r="G1" s="1"/>
      <c r="H1" s="1"/>
      <c r="I1" s="1"/>
      <c r="J1" s="1"/>
      <c r="K1" s="1"/>
      <c r="L1" s="1"/>
      <c r="M1" s="1"/>
      <c r="N1" s="1"/>
    </row>
    <row r="2" spans="1:15">
      <c r="A2" s="1"/>
      <c r="B2" s="1"/>
      <c r="C2" s="1"/>
      <c r="D2" s="1"/>
      <c r="E2" s="1"/>
      <c r="F2" s="1"/>
      <c r="G2" s="1"/>
      <c r="H2" s="1"/>
      <c r="I2" s="1"/>
      <c r="J2" s="1"/>
      <c r="K2" s="1"/>
      <c r="L2" s="1"/>
      <c r="M2" s="1"/>
      <c r="N2" s="1"/>
    </row>
    <row r="3" spans="1:15">
      <c r="A3" s="1"/>
      <c r="B3" s="1"/>
      <c r="C3" s="1"/>
      <c r="D3" s="1"/>
      <c r="E3" s="1"/>
      <c r="F3" s="1"/>
      <c r="G3" s="1"/>
      <c r="H3" s="1"/>
      <c r="I3" s="1"/>
      <c r="J3" s="1"/>
      <c r="K3" s="1"/>
      <c r="L3" s="1"/>
      <c r="M3" s="1"/>
      <c r="N3" s="1"/>
    </row>
    <row r="4" spans="1:15">
      <c r="A4" s="1"/>
      <c r="B4" s="1"/>
      <c r="C4" s="1"/>
      <c r="D4" s="1"/>
      <c r="E4" s="1"/>
      <c r="F4" s="1"/>
      <c r="G4" s="1"/>
      <c r="H4" s="1"/>
      <c r="I4" s="1"/>
      <c r="J4" s="1"/>
      <c r="K4" s="1"/>
      <c r="L4" s="1"/>
      <c r="M4" s="1"/>
      <c r="N4" s="1"/>
    </row>
    <row r="5" spans="1:15">
      <c r="A5" s="1"/>
      <c r="B5" s="1"/>
      <c r="C5" s="1"/>
      <c r="D5" s="1"/>
      <c r="E5" s="1"/>
      <c r="F5" s="1"/>
      <c r="G5" s="1"/>
      <c r="H5" s="1"/>
      <c r="I5" s="1"/>
      <c r="J5" s="1"/>
      <c r="K5" s="1"/>
      <c r="L5" s="1"/>
      <c r="M5" s="1"/>
      <c r="N5" s="1"/>
    </row>
    <row r="6" spans="1:15">
      <c r="A6" s="1"/>
      <c r="B6" s="1"/>
      <c r="C6" s="1"/>
      <c r="D6" s="1"/>
      <c r="E6" s="1"/>
      <c r="F6" s="1"/>
      <c r="G6" s="1"/>
      <c r="H6" s="1"/>
      <c r="I6" s="1"/>
      <c r="J6" s="1"/>
      <c r="K6" s="1"/>
      <c r="L6" s="1"/>
      <c r="M6" s="1"/>
      <c r="N6" s="1"/>
    </row>
    <row r="7" spans="1:15" ht="1.5" customHeight="1">
      <c r="A7" s="4"/>
      <c r="B7" s="2"/>
      <c r="C7" s="2"/>
      <c r="D7" s="2"/>
      <c r="E7" s="2"/>
      <c r="F7" s="2"/>
      <c r="G7" s="2"/>
      <c r="H7" s="2"/>
      <c r="I7" s="2"/>
      <c r="J7" s="2"/>
      <c r="K7" s="2"/>
      <c r="L7" s="2"/>
      <c r="M7" s="2"/>
      <c r="N7" s="2"/>
      <c r="O7" s="2"/>
    </row>
    <row r="8" spans="1:15" ht="9.75" customHeight="1">
      <c r="A8" s="44"/>
      <c r="B8" s="44"/>
      <c r="C8" s="44"/>
      <c r="D8" s="44"/>
      <c r="E8" s="44"/>
      <c r="F8" s="44"/>
      <c r="G8" s="44"/>
      <c r="H8" s="44"/>
      <c r="I8" s="44"/>
      <c r="J8" s="44"/>
      <c r="K8" s="44"/>
      <c r="L8" s="44"/>
      <c r="M8" s="44"/>
      <c r="N8" s="44"/>
      <c r="O8" s="44"/>
    </row>
    <row r="9" spans="1:15" ht="1.5" customHeight="1">
      <c r="A9" s="4"/>
      <c r="B9" s="2"/>
      <c r="C9" s="2"/>
      <c r="D9" s="2"/>
      <c r="E9" s="2"/>
      <c r="F9" s="2"/>
      <c r="G9" s="2"/>
      <c r="H9" s="2"/>
      <c r="I9" s="2"/>
      <c r="J9" s="2"/>
      <c r="K9" s="2"/>
      <c r="L9" s="2"/>
      <c r="M9" s="2"/>
      <c r="N9" s="2"/>
      <c r="O9" s="2"/>
    </row>
    <row r="20" spans="2:14" ht="23.25">
      <c r="B20" s="65" t="s">
        <v>51</v>
      </c>
    </row>
    <row r="21" spans="2:14">
      <c r="B21" s="151" t="str">
        <f>TABLAS!B16</f>
        <v>(((0.33)*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v>
      </c>
      <c r="C21" s="152"/>
      <c r="D21" s="152"/>
      <c r="E21" s="152"/>
      <c r="F21" s="152"/>
      <c r="G21" s="152"/>
      <c r="H21" s="152"/>
      <c r="I21" s="152"/>
      <c r="J21" s="152"/>
      <c r="K21" s="152"/>
      <c r="L21" s="152"/>
      <c r="M21" s="152"/>
      <c r="N21" s="153"/>
    </row>
    <row r="22" spans="2:14">
      <c r="B22" s="154"/>
      <c r="C22" s="155"/>
      <c r="D22" s="155"/>
      <c r="E22" s="155"/>
      <c r="F22" s="155"/>
      <c r="G22" s="155"/>
      <c r="H22" s="155"/>
      <c r="I22" s="155"/>
      <c r="J22" s="155"/>
      <c r="K22" s="155"/>
      <c r="L22" s="155"/>
      <c r="M22" s="155"/>
      <c r="N22" s="156"/>
    </row>
    <row r="23" spans="2:14">
      <c r="B23" s="154"/>
      <c r="C23" s="155"/>
      <c r="D23" s="155"/>
      <c r="E23" s="155"/>
      <c r="F23" s="155"/>
      <c r="G23" s="155"/>
      <c r="H23" s="155"/>
      <c r="I23" s="155"/>
      <c r="J23" s="155"/>
      <c r="K23" s="155"/>
      <c r="L23" s="155"/>
      <c r="M23" s="155"/>
      <c r="N23" s="156"/>
    </row>
    <row r="24" spans="2:14">
      <c r="B24" s="154"/>
      <c r="C24" s="155"/>
      <c r="D24" s="155"/>
      <c r="E24" s="155"/>
      <c r="F24" s="155"/>
      <c r="G24" s="155"/>
      <c r="H24" s="155"/>
      <c r="I24" s="155"/>
      <c r="J24" s="155"/>
      <c r="K24" s="155"/>
      <c r="L24" s="155"/>
      <c r="M24" s="155"/>
      <c r="N24" s="156"/>
    </row>
    <row r="25" spans="2:14">
      <c r="B25" s="157"/>
      <c r="C25" s="158"/>
      <c r="D25" s="158"/>
      <c r="E25" s="158"/>
      <c r="F25" s="158"/>
      <c r="G25" s="158"/>
      <c r="H25" s="158"/>
      <c r="I25" s="158"/>
      <c r="J25" s="158"/>
      <c r="K25" s="158"/>
      <c r="L25" s="158"/>
      <c r="M25" s="158"/>
      <c r="N25" s="159"/>
    </row>
    <row r="28" spans="2:14" ht="23.25">
      <c r="B28" s="66" t="s">
        <v>64</v>
      </c>
    </row>
    <row r="29" spans="2:14" ht="20.25">
      <c r="B29" s="71" t="s">
        <v>54</v>
      </c>
      <c r="C29" s="74" t="str">
        <f>IF(TABLAS!E16=0," ",TABLAS!E16)</f>
        <v>1er. Semestre</v>
      </c>
      <c r="D29" s="75" t="str">
        <f>IF(TABLAS!F16=0," ",TABLAS!F16)</f>
        <v>2do. Semestre</v>
      </c>
      <c r="E29" s="75" t="str">
        <f>IF(TABLAS!G16=0," ",TABLAS!G16)</f>
        <v xml:space="preserve"> </v>
      </c>
      <c r="F29" s="75" t="str">
        <f>IF(TABLAS!H16=0," ",TABLAS!H16)</f>
        <v xml:space="preserve"> </v>
      </c>
      <c r="G29" s="75" t="str">
        <f>IF(TABLAS!I16=0," ",TABLAS!I16)</f>
        <v xml:space="preserve"> </v>
      </c>
      <c r="H29" s="75" t="str">
        <f>IF(TABLAS!J16=0," ",TABLAS!J16)</f>
        <v xml:space="preserve"> </v>
      </c>
    </row>
    <row r="30" spans="2:14" ht="18.75">
      <c r="B30" s="70" t="str">
        <f>IF(TABLAS!D17=0," ",TABLAS!D17)</f>
        <v>Numerador</v>
      </c>
      <c r="C30" s="78">
        <f>IFERROR(GETPIVOTDATA("Numerador",TABLAS!$D$15,"Periodo",C29)," ")</f>
        <v>905</v>
      </c>
      <c r="D30" s="78">
        <f>IFERROR(GETPIVOTDATA("Numerador",TABLAS!$D$15,"Periodo",D29)," ")</f>
        <v>1834</v>
      </c>
      <c r="E30" s="78" t="str">
        <f>IFERROR(GETPIVOTDATA("Numerador",TABLAS!$D$15,"Periodo",E29)," ")</f>
        <v xml:space="preserve"> </v>
      </c>
      <c r="F30" s="78" t="str">
        <f>IFERROR(GETPIVOTDATA("Numerador",TABLAS!$D$15,"Periodo",F29)," ")</f>
        <v xml:space="preserve"> </v>
      </c>
      <c r="G30" s="78" t="str">
        <f>IFERROR(GETPIVOTDATA("Numerador",TABLAS!$D$15,"Periodo",G29)," ")</f>
        <v xml:space="preserve"> </v>
      </c>
      <c r="H30" s="78" t="str">
        <f>IFERROR(GETPIVOTDATA("Numerador",TABLAS!$D$15,"Periodo",H29)," ")</f>
        <v xml:space="preserve"> </v>
      </c>
    </row>
    <row r="31" spans="2:14" ht="18.75">
      <c r="B31" s="70" t="str">
        <f>IF(TABLAS!D18=0," ",TABLAS!D18)</f>
        <v>Denominador</v>
      </c>
      <c r="C31" s="78">
        <f>IFERROR(GETPIVOTDATA("Denominador",TABLAS!$D$15,"Periodo",C29)," ")</f>
        <v>394023</v>
      </c>
      <c r="D31" s="78">
        <f>IFERROR(GETPIVOTDATA("Denominador",TABLAS!$D$15,"Periodo",D29)," ")</f>
        <v>820135</v>
      </c>
      <c r="E31" s="78" t="str">
        <f>IFERROR(GETPIVOTDATA("Denominador",TABLAS!$D$15,"Periodo",E29)," ")</f>
        <v xml:space="preserve"> </v>
      </c>
      <c r="F31" s="78" t="str">
        <f>IFERROR(GETPIVOTDATA("Denominador",TABLAS!$D$15,"Periodo",F29)," ")</f>
        <v xml:space="preserve"> </v>
      </c>
      <c r="G31" s="78" t="str">
        <f>IFERROR(GETPIVOTDATA("Denominador",TABLAS!$D$15,"Periodo",G29)," ")</f>
        <v xml:space="preserve"> </v>
      </c>
      <c r="H31" s="78" t="str">
        <f>IFERROR(GETPIVOTDATA("Denominador",TABLAS!$D$15,"Periodo",H29)," ")</f>
        <v xml:space="preserve"> </v>
      </c>
    </row>
    <row r="32" spans="2:14" ht="18.75">
      <c r="B32" s="70" t="str">
        <f>IF(TABLAS!D19=0," ",TABLAS!D19)</f>
        <v>Meta</v>
      </c>
      <c r="C32" s="78">
        <f>IFERROR(GETPIVOTDATA("Meta",TABLAS!$D$15,"Periodo",C29)," ")</f>
        <v>7.1160000000000006E-4</v>
      </c>
      <c r="D32" s="78">
        <f>IFERROR(GETPIVOTDATA("Meta",TABLAS!$D$15,"Periodo",D29)," ")</f>
        <v>7.1000152975691361E-4</v>
      </c>
      <c r="E32" s="78" t="str">
        <f>IFERROR(GETPIVOTDATA("Meta",TABLAS!$D$15,"Periodo",E29)," ")</f>
        <v xml:space="preserve"> </v>
      </c>
      <c r="F32" s="78" t="str">
        <f>IFERROR(GETPIVOTDATA("Meta",TABLAS!$D$15,"Periodo",F29)," ")</f>
        <v xml:space="preserve"> </v>
      </c>
      <c r="G32" s="78" t="str">
        <f>IFERROR(GETPIVOTDATA("Meta",TABLAS!$D$15,"Periodo",G29)," ")</f>
        <v xml:space="preserve"> </v>
      </c>
      <c r="H32" s="78" t="str">
        <f>IFERROR(GETPIVOTDATA("Meta",TABLAS!$D$15,"Periodo",H29)," ")</f>
        <v xml:space="preserve"> </v>
      </c>
    </row>
    <row r="33" spans="2:11">
      <c r="B33" s="69"/>
      <c r="C33" s="69"/>
    </row>
    <row r="34" spans="2:11">
      <c r="B34" s="69"/>
      <c r="C34" s="69"/>
    </row>
    <row r="35" spans="2:11" ht="23.25">
      <c r="B35" s="69"/>
      <c r="C35" s="69"/>
      <c r="E35" s="66" t="s">
        <v>65</v>
      </c>
    </row>
    <row r="36" spans="2:11" ht="20.25">
      <c r="B36" s="69"/>
      <c r="C36" s="69"/>
      <c r="D36" s="69"/>
      <c r="E36" s="73" t="s">
        <v>10</v>
      </c>
      <c r="F36" s="72" t="str">
        <f>IF(TABLAS!M16=0," ",TABLAS!M16)</f>
        <v>Programada</v>
      </c>
      <c r="G36" s="72" t="str">
        <f>IF(TABLAS!N16=0," ",TABLAS!N16)</f>
        <v>Realizada</v>
      </c>
      <c r="H36" s="69"/>
      <c r="I36" s="69"/>
      <c r="J36" s="69"/>
      <c r="K36" s="69"/>
    </row>
    <row r="37" spans="2:11" ht="18.75">
      <c r="B37" s="69"/>
      <c r="C37" s="69"/>
      <c r="D37" s="67"/>
      <c r="E37" s="76" t="str">
        <f>IF(TABLAS!L17=0," ",TABLAS!L17)</f>
        <v>1er. Semestre</v>
      </c>
      <c r="F37" s="143">
        <f>IFERROR(GETPIVOTDATA("Programada",TABLAS!$L$16,"Periodo",E37)," ")</f>
        <v>8.7111111111111113E-4</v>
      </c>
      <c r="G37" s="143">
        <f>IFERROR(GETPIVOTDATA("Realizada",TABLAS!$L$16,"Periodo",E37)," ")</f>
        <v>7.1160000000000006E-4</v>
      </c>
      <c r="H37" s="68"/>
    </row>
    <row r="38" spans="2:11" ht="18.75">
      <c r="B38" s="69"/>
      <c r="C38" s="69"/>
      <c r="D38" s="67"/>
      <c r="E38" s="77" t="str">
        <f>IF(TABLAS!L18=0," ",TABLAS!L18)</f>
        <v>2do. Semestre</v>
      </c>
      <c r="F38" s="143">
        <f>IFERROR(GETPIVOTDATA("Programada",TABLAS!$L$16,"Periodo",E38)," ")</f>
        <v>6.6954851104707017E-4</v>
      </c>
      <c r="G38" s="143">
        <f>IFERROR(GETPIVOTDATA("Realizada",TABLAS!$L$16,"Periodo",E38)," ")</f>
        <v>7.1000152975691361E-4</v>
      </c>
      <c r="H38" s="67"/>
    </row>
    <row r="39" spans="2:11" ht="18.75">
      <c r="B39" s="69"/>
      <c r="C39" s="69"/>
      <c r="D39" s="67"/>
      <c r="E39" s="77" t="str">
        <f>IF(TABLAS!L19=0," ",TABLAS!L19)</f>
        <v xml:space="preserve"> </v>
      </c>
      <c r="F39" s="67" t="str">
        <f>IFERROR(GETPIVOTDATA("Programada",TABLAS!$L$16,"Periodo",E39)," ")</f>
        <v xml:space="preserve"> </v>
      </c>
      <c r="G39" s="67" t="str">
        <f>IFERROR(GETPIVOTDATA("Realizada",TABLAS!$L$16,"Periodo",E39)," ")</f>
        <v xml:space="preserve"> </v>
      </c>
      <c r="H39" s="67"/>
    </row>
    <row r="40" spans="2:11" ht="18.75">
      <c r="B40" s="69"/>
      <c r="C40" s="69"/>
      <c r="E40" s="77" t="str">
        <f>IF(TABLAS!L20=0," ",TABLAS!L20)</f>
        <v xml:space="preserve"> </v>
      </c>
      <c r="F40" s="67" t="str">
        <f>IFERROR(GETPIVOTDATA("Programada",TABLAS!$L$16,"Periodo",E40)," ")</f>
        <v xml:space="preserve"> </v>
      </c>
      <c r="G40" s="67" t="str">
        <f>IFERROR(GETPIVOTDATA("Realizada",TABLAS!$L$16,"Periodo",E40)," ")</f>
        <v xml:space="preserve"> </v>
      </c>
    </row>
    <row r="41" spans="2:11" ht="18.75">
      <c r="E41" s="77" t="str">
        <f>IF(TABLAS!L21=0," ",TABLAS!L21)</f>
        <v xml:space="preserve"> </v>
      </c>
      <c r="F41" s="67" t="str">
        <f>IFERROR(GETPIVOTDATA("Programada",TABLAS!$L$16,"Periodo",E41)," ")</f>
        <v xml:space="preserve"> </v>
      </c>
      <c r="G41" s="67" t="str">
        <f>IFERROR(GETPIVOTDATA("Realizada",TABLAS!$L$16,"Periodo",E41)," ")</f>
        <v xml:space="preserve"> </v>
      </c>
    </row>
    <row r="42" spans="2:11" ht="18.75">
      <c r="E42" s="77" t="str">
        <f>IF(TABLAS!L22=0," ",TABLAS!L22)</f>
        <v xml:space="preserve"> </v>
      </c>
      <c r="F42" s="67" t="str">
        <f>IFERROR(GETPIVOTDATA("Programada",TABLAS!$L$16,"Periodo",E42)," ")</f>
        <v xml:space="preserve"> </v>
      </c>
      <c r="G42" s="67" t="str">
        <f>IFERROR(GETPIVOTDATA("Realizada",TABLAS!$L$16,"Periodo",E42)," ")</f>
        <v xml:space="preserve"> </v>
      </c>
    </row>
  </sheetData>
  <mergeCells count="1">
    <mergeCell ref="B21:N25"/>
  </mergeCells>
  <pageMargins left="0.7" right="0.7" top="0.75" bottom="0.75" header="0.3" footer="0.3"/>
  <pageSetup scale="47" orientation="portrait" verticalDpi="597"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XFC67"/>
  <sheetViews>
    <sheetView showGridLines="0" view="pageBreakPreview" topLeftCell="A43" zoomScale="80" zoomScaleNormal="80" zoomScaleSheetLayoutView="80" workbookViewId="0">
      <selection activeCell="C40" sqref="C40"/>
    </sheetView>
  </sheetViews>
  <sheetFormatPr baseColWidth="10" defaultColWidth="0" defaultRowHeight="15"/>
  <cols>
    <col min="1" max="1" width="2.5703125" customWidth="1"/>
    <col min="2" max="2" width="22.28515625" customWidth="1"/>
    <col min="3" max="3" width="21.28515625" bestFit="1" customWidth="1"/>
    <col min="4" max="4" width="17.5703125" bestFit="1" customWidth="1"/>
    <col min="5" max="5" width="18.42578125" customWidth="1"/>
    <col min="6" max="6" width="17" bestFit="1" customWidth="1"/>
    <col min="7" max="7" width="27" customWidth="1"/>
    <col min="8" max="8" width="17.28515625" bestFit="1" customWidth="1"/>
    <col min="9" max="9" width="17.7109375" bestFit="1" customWidth="1"/>
    <col min="10" max="10" width="7.42578125" bestFit="1" customWidth="1"/>
    <col min="11" max="11" width="11.42578125" customWidth="1"/>
    <col min="12" max="12" width="11.140625" customWidth="1"/>
    <col min="13" max="13" width="6" customWidth="1"/>
    <col min="14" max="14" width="8.42578125" customWidth="1"/>
    <col min="15" max="15" width="3" customWidth="1"/>
    <col min="16" max="16" width="2.28515625" customWidth="1"/>
    <col min="17" max="49" width="0" hidden="1" customWidth="1"/>
    <col min="50" max="16383" width="11.42578125" hidden="1"/>
    <col min="16384" max="16384" width="0.42578125" customWidth="1"/>
  </cols>
  <sheetData>
    <row r="1" spans="1:15">
      <c r="A1" s="1"/>
      <c r="B1" s="1"/>
      <c r="C1" s="1"/>
      <c r="D1" s="1"/>
      <c r="E1" s="1"/>
      <c r="F1" s="1"/>
      <c r="G1" s="1"/>
      <c r="H1" s="1"/>
      <c r="I1" s="1"/>
      <c r="J1" s="1"/>
      <c r="K1" s="1"/>
      <c r="L1" s="1"/>
      <c r="M1" s="1"/>
      <c r="N1" s="1"/>
    </row>
    <row r="2" spans="1:15">
      <c r="A2" s="1"/>
      <c r="B2" s="1"/>
      <c r="C2" s="1"/>
      <c r="D2" s="1"/>
      <c r="E2" s="1"/>
      <c r="F2" s="1"/>
      <c r="G2" s="1"/>
      <c r="H2" s="1"/>
      <c r="I2" s="1"/>
      <c r="J2" s="1"/>
      <c r="K2" s="1"/>
      <c r="L2" s="1"/>
      <c r="M2" s="1"/>
      <c r="N2" s="1"/>
    </row>
    <row r="3" spans="1:15">
      <c r="A3" s="1"/>
      <c r="B3" s="1"/>
      <c r="C3" s="1"/>
      <c r="D3" s="1"/>
      <c r="E3" s="1"/>
      <c r="F3" s="1"/>
      <c r="G3" s="1"/>
      <c r="H3" s="1"/>
      <c r="I3" s="1"/>
      <c r="J3" s="1"/>
      <c r="K3" s="1"/>
      <c r="L3" s="169">
        <f>IF(TABLAS!AS12=0," ",TABLAS!AS12)</f>
        <v>2021</v>
      </c>
      <c r="M3" s="169"/>
      <c r="N3" s="169"/>
    </row>
    <row r="4" spans="1:15">
      <c r="A4" s="1"/>
      <c r="B4" s="1"/>
      <c r="C4" s="1"/>
      <c r="D4" s="1"/>
      <c r="E4" s="1"/>
      <c r="F4" s="1"/>
      <c r="G4" s="1"/>
      <c r="H4" s="1"/>
      <c r="I4" s="1"/>
      <c r="J4" s="1"/>
      <c r="K4" s="1"/>
      <c r="L4" s="169"/>
      <c r="M4" s="169"/>
      <c r="N4" s="169"/>
    </row>
    <row r="5" spans="1:15">
      <c r="A5" s="1"/>
      <c r="B5" s="1"/>
      <c r="C5" s="1"/>
      <c r="D5" s="1"/>
      <c r="E5" s="1"/>
      <c r="F5" s="1"/>
      <c r="G5" s="1"/>
      <c r="H5" s="1"/>
      <c r="I5" s="1"/>
      <c r="J5" s="1"/>
      <c r="K5" s="1"/>
      <c r="L5" s="169"/>
      <c r="M5" s="169"/>
      <c r="N5" s="169"/>
    </row>
    <row r="6" spans="1:15">
      <c r="A6" s="1"/>
      <c r="B6" s="1"/>
      <c r="C6" s="1"/>
      <c r="D6" s="1"/>
      <c r="E6" s="1"/>
      <c r="F6" s="1"/>
      <c r="G6" s="1"/>
      <c r="H6" s="1"/>
      <c r="I6" s="1"/>
      <c r="J6" s="1"/>
      <c r="K6" s="1"/>
      <c r="L6" s="1"/>
      <c r="M6" s="1"/>
      <c r="N6" s="1"/>
    </row>
    <row r="7" spans="1:15" ht="1.5" customHeight="1">
      <c r="A7" s="4"/>
      <c r="B7" s="2"/>
      <c r="C7" s="2"/>
      <c r="D7" s="2"/>
      <c r="E7" s="2"/>
      <c r="F7" s="2"/>
      <c r="G7" s="2"/>
      <c r="H7" s="2"/>
      <c r="I7" s="2"/>
      <c r="J7" s="2"/>
      <c r="K7" s="2"/>
      <c r="L7" s="2"/>
      <c r="M7" s="2"/>
      <c r="N7" s="2"/>
      <c r="O7" s="2"/>
    </row>
    <row r="8" spans="1:15" ht="9.75" customHeight="1">
      <c r="A8" s="44"/>
      <c r="B8" s="44"/>
      <c r="C8" s="44"/>
      <c r="D8" s="44"/>
      <c r="E8" s="44"/>
      <c r="F8" s="44"/>
      <c r="G8" s="44"/>
      <c r="H8" s="44"/>
      <c r="I8" s="44"/>
      <c r="J8" s="44"/>
      <c r="K8" s="44"/>
      <c r="L8" s="44"/>
      <c r="M8" s="44"/>
      <c r="N8" s="44"/>
      <c r="O8" s="44"/>
    </row>
    <row r="9" spans="1:15" ht="1.5" customHeight="1">
      <c r="A9" s="4"/>
      <c r="B9" s="2"/>
      <c r="C9" s="2"/>
      <c r="D9" s="2"/>
      <c r="E9" s="2"/>
      <c r="F9" s="2"/>
      <c r="G9" s="2"/>
      <c r="H9" s="2"/>
      <c r="I9" s="2"/>
      <c r="J9" s="2"/>
      <c r="K9" s="2"/>
      <c r="L9" s="2"/>
      <c r="M9" s="2"/>
      <c r="N9" s="2"/>
      <c r="O9" s="2"/>
    </row>
    <row r="20" spans="1:14" ht="23.25">
      <c r="B20" s="65" t="s">
        <v>51</v>
      </c>
    </row>
    <row r="21" spans="1:14">
      <c r="B21" s="160" t="str">
        <f>TABLAS!AP14</f>
        <v>(((0.33)*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v>
      </c>
      <c r="C21" s="161"/>
      <c r="D21" s="161"/>
      <c r="E21" s="161"/>
      <c r="F21" s="161"/>
      <c r="G21" s="161"/>
      <c r="H21" s="161"/>
      <c r="I21" s="161"/>
      <c r="J21" s="161"/>
      <c r="K21" s="161"/>
      <c r="L21" s="161"/>
      <c r="M21" s="161"/>
      <c r="N21" s="162"/>
    </row>
    <row r="22" spans="1:14">
      <c r="B22" s="163"/>
      <c r="C22" s="164"/>
      <c r="D22" s="164"/>
      <c r="E22" s="164"/>
      <c r="F22" s="164"/>
      <c r="G22" s="164"/>
      <c r="H22" s="164"/>
      <c r="I22" s="164"/>
      <c r="J22" s="164"/>
      <c r="K22" s="164"/>
      <c r="L22" s="164"/>
      <c r="M22" s="164"/>
      <c r="N22" s="165"/>
    </row>
    <row r="23" spans="1:14">
      <c r="B23" s="163"/>
      <c r="C23" s="164"/>
      <c r="D23" s="164"/>
      <c r="E23" s="164"/>
      <c r="F23" s="164"/>
      <c r="G23" s="164"/>
      <c r="H23" s="164"/>
      <c r="I23" s="164"/>
      <c r="J23" s="164"/>
      <c r="K23" s="164"/>
      <c r="L23" s="164"/>
      <c r="M23" s="164"/>
      <c r="N23" s="165"/>
    </row>
    <row r="24" spans="1:14">
      <c r="B24" s="163"/>
      <c r="C24" s="164"/>
      <c r="D24" s="164"/>
      <c r="E24" s="164"/>
      <c r="F24" s="164"/>
      <c r="G24" s="164"/>
      <c r="H24" s="164"/>
      <c r="I24" s="164"/>
      <c r="J24" s="164"/>
      <c r="K24" s="164"/>
      <c r="L24" s="164"/>
      <c r="M24" s="164"/>
      <c r="N24" s="165"/>
    </row>
    <row r="25" spans="1:14">
      <c r="B25" s="166"/>
      <c r="C25" s="167"/>
      <c r="D25" s="167"/>
      <c r="E25" s="167"/>
      <c r="F25" s="167"/>
      <c r="G25" s="167"/>
      <c r="H25" s="167"/>
      <c r="I25" s="167"/>
      <c r="J25" s="167"/>
      <c r="K25" s="167"/>
      <c r="L25" s="167"/>
      <c r="M25" s="167"/>
      <c r="N25" s="168"/>
    </row>
    <row r="28" spans="1:14" ht="23.25">
      <c r="A28" s="95"/>
      <c r="B28" s="66" t="s">
        <v>82</v>
      </c>
      <c r="C28" s="95"/>
      <c r="D28" s="95"/>
      <c r="E28" s="95"/>
      <c r="F28" s="95"/>
      <c r="G28" s="66" t="s">
        <v>81</v>
      </c>
      <c r="H28" s="95"/>
      <c r="I28" s="95"/>
      <c r="J28" s="95"/>
      <c r="K28" s="95"/>
      <c r="L28" s="95"/>
    </row>
    <row r="29" spans="1:14" ht="20.25">
      <c r="A29" s="95"/>
      <c r="B29" s="71" t="s">
        <v>54</v>
      </c>
      <c r="C29" s="96" t="str">
        <f>IF(TABLAS!T17=0," ",TABLAS!T17)</f>
        <v>1er. Semestre</v>
      </c>
      <c r="D29" s="97" t="str">
        <f>IF(TABLAS!U17=0," ",TABLAS!U17)</f>
        <v>2do. Semestre</v>
      </c>
      <c r="E29" s="97"/>
      <c r="F29" s="97"/>
      <c r="G29" s="71" t="s">
        <v>54</v>
      </c>
      <c r="H29" s="96" t="str">
        <f>IF(TABLAS!Y15=0," ",TABLAS!Y15)</f>
        <v>1er. Semestre</v>
      </c>
      <c r="I29" s="97" t="str">
        <f>IF(TABLAS!Z15=0," ",TABLAS!Z15)</f>
        <v>2do. Semestre</v>
      </c>
      <c r="J29" s="97"/>
      <c r="K29" s="95"/>
      <c r="L29" s="95"/>
    </row>
    <row r="30" spans="1:14" ht="18">
      <c r="A30" s="95"/>
      <c r="B30" s="98" t="str">
        <f>IF(TABLAS!S18=0," ",TABLAS!S18)</f>
        <v>Numerador</v>
      </c>
      <c r="C30" s="99">
        <f>IFERROR(GETPIVOTDATA("Numerador",TABLAS!$S$16,"Periodo",C29)," ")</f>
        <v>784</v>
      </c>
      <c r="D30" s="99">
        <f>IFERROR(GETPIVOTDATA("Numerador",TABLAS!$S$16,"Periodo",D29)," ")</f>
        <v>1571</v>
      </c>
      <c r="E30" s="99"/>
      <c r="F30" s="99"/>
      <c r="G30" s="98" t="str">
        <f>IF(TABLAS!X16=0," ",TABLAS!X16)</f>
        <v>Numerador</v>
      </c>
      <c r="H30" s="99">
        <f>IFERROR(GETPIVOTDATA("Numerador",TABLAS!$X$14,"Periodo",H29)," ")</f>
        <v>121</v>
      </c>
      <c r="I30" s="99">
        <f>IFERROR(GETPIVOTDATA("Numerador",TABLAS!$X$14,"Periodo",I29)," ")</f>
        <v>263</v>
      </c>
      <c r="J30" s="99"/>
      <c r="K30" s="95"/>
      <c r="L30" s="95"/>
    </row>
    <row r="31" spans="1:14" ht="18">
      <c r="A31" s="95"/>
      <c r="B31" s="98" t="str">
        <f>IF(TABLAS!S19=0," ",TABLAS!S19)</f>
        <v>Denominador</v>
      </c>
      <c r="C31" s="99">
        <f>IFERROR(GETPIVOTDATA("Denominador",TABLAS!$S$16,"Periodo",C29)," ")</f>
        <v>224995</v>
      </c>
      <c r="D31" s="99">
        <f>IFERROR(GETPIVOTDATA("Denominador",TABLAS!$S$16,"Periodo",D29)," ")</f>
        <v>454387</v>
      </c>
      <c r="E31" s="99"/>
      <c r="F31" s="99"/>
      <c r="G31" s="98" t="str">
        <f>IF(TABLAS!X17=0," ",TABLAS!X17)</f>
        <v>Denominador</v>
      </c>
      <c r="H31" s="99">
        <f>IFERROR(GETPIVOTDATA("Denominador",TABLAS!$X$14,"Periodo",H29)," ")</f>
        <v>169028</v>
      </c>
      <c r="I31" s="99">
        <f>IFERROR(GETPIVOTDATA("Denominador",TABLAS!$X$14,"Periodo",I29)," ")</f>
        <v>365748</v>
      </c>
      <c r="J31" s="99"/>
      <c r="K31" s="95"/>
      <c r="L31" s="95"/>
    </row>
    <row r="32" spans="1:14" ht="18">
      <c r="A32" s="95"/>
      <c r="B32" s="98" t="str">
        <f>IF(TABLAS!S20=0," ",TABLAS!S20)</f>
        <v>Meta</v>
      </c>
      <c r="C32" s="100">
        <f>IFERROR(GETPIVOTDATA("Meta",TABLAS!$S$16,"Periodo",C29)," ")</f>
        <v>5.9000000000000003E-4</v>
      </c>
      <c r="D32" s="100">
        <f>IFERROR(GETPIVOTDATA("Meta",TABLAS!$S$16,"Periodo",D29)," ")</f>
        <v>5.8775889275001266E-4</v>
      </c>
      <c r="E32" s="99"/>
      <c r="F32" s="99"/>
      <c r="G32" s="98" t="str">
        <f>IF(TABLAS!X18=0," ",TABLAS!X18)</f>
        <v>Meta</v>
      </c>
      <c r="H32" s="100">
        <f>IFERROR(GETPIVOTDATA("Meta",TABLAS!$X$14,"Periodo",H29)," ")</f>
        <v>1.216E-4</v>
      </c>
      <c r="I32" s="100">
        <f>IFERROR(GETPIVOTDATA("Meta",TABLAS!$X$14,"Periodo",I29)," ")</f>
        <v>1.2224263700690095E-4</v>
      </c>
      <c r="J32" s="99"/>
      <c r="K32" s="95"/>
      <c r="L32" s="95"/>
    </row>
    <row r="33" spans="1:12">
      <c r="A33" s="95"/>
      <c r="B33" s="101"/>
      <c r="C33" s="101"/>
      <c r="D33" s="95"/>
      <c r="E33" s="95"/>
      <c r="F33" s="95"/>
      <c r="G33" s="95"/>
      <c r="H33" s="95"/>
      <c r="I33" s="95"/>
      <c r="J33" s="95"/>
      <c r="K33" s="95"/>
      <c r="L33" s="95"/>
    </row>
    <row r="34" spans="1:12">
      <c r="A34" s="95"/>
      <c r="B34" s="101"/>
      <c r="C34" s="101"/>
      <c r="D34" s="95"/>
      <c r="E34" s="95"/>
      <c r="F34" s="95"/>
      <c r="G34" s="95"/>
      <c r="H34" s="95"/>
      <c r="I34" s="95"/>
      <c r="J34" s="95"/>
      <c r="K34" s="95"/>
      <c r="L34" s="95"/>
    </row>
    <row r="35" spans="1:12">
      <c r="A35" s="95"/>
      <c r="B35" s="101"/>
      <c r="C35" s="101"/>
      <c r="D35" s="95"/>
      <c r="E35" s="95"/>
      <c r="F35" s="95"/>
      <c r="G35" s="95"/>
      <c r="H35" s="95"/>
      <c r="I35" s="95"/>
      <c r="J35" s="95"/>
      <c r="K35" s="95"/>
      <c r="L35" s="95"/>
    </row>
    <row r="36" spans="1:12">
      <c r="A36" s="95"/>
      <c r="B36" s="101"/>
      <c r="C36" s="101"/>
      <c r="D36" s="101"/>
      <c r="E36" s="95"/>
      <c r="F36" s="95"/>
      <c r="G36" s="95"/>
      <c r="H36" s="101"/>
      <c r="I36" s="101"/>
      <c r="J36" s="101"/>
      <c r="K36" s="101"/>
      <c r="L36" s="95"/>
    </row>
    <row r="37" spans="1:12" ht="23.25">
      <c r="A37" s="95"/>
      <c r="B37" s="66" t="s">
        <v>65</v>
      </c>
      <c r="C37" s="95"/>
      <c r="D37" s="95"/>
      <c r="E37" s="95"/>
      <c r="F37" s="95"/>
      <c r="G37" s="66" t="s">
        <v>65</v>
      </c>
      <c r="H37" s="95"/>
      <c r="I37" s="95"/>
      <c r="J37" s="95"/>
      <c r="K37" s="95"/>
      <c r="L37" s="95"/>
    </row>
    <row r="38" spans="1:12" ht="20.25">
      <c r="A38" s="95"/>
      <c r="B38" s="71" t="s">
        <v>10</v>
      </c>
      <c r="C38" s="72" t="str">
        <f>IF(TABLAS!AD15=0," ",TABLAS!AD15)</f>
        <v>Programada</v>
      </c>
      <c r="D38" s="72" t="str">
        <f>IF(TABLAS!AE15=0," ",TABLAS!AE15)</f>
        <v>Realizada</v>
      </c>
      <c r="E38" s="95"/>
      <c r="F38" s="95"/>
      <c r="G38" s="71" t="s">
        <v>10</v>
      </c>
      <c r="H38" s="72" t="str">
        <f>IF(TABLAS!AI15=0," ",TABLAS!AI15)</f>
        <v>Programada</v>
      </c>
      <c r="I38" s="72" t="str">
        <f>IF(TABLAS!AJ15=0," ",TABLAS!AJ15)</f>
        <v>Realizada</v>
      </c>
      <c r="J38" s="95"/>
      <c r="K38" s="95"/>
      <c r="L38" s="95"/>
    </row>
    <row r="39" spans="1:12" ht="18">
      <c r="A39" s="95"/>
      <c r="B39" s="98" t="str">
        <f>IF(TABLAS!AC16=0," ",TABLAS!AC16)</f>
        <v>1er. Semestre</v>
      </c>
      <c r="C39" s="127">
        <f>IFERROR(GETPIVOTDATA("Programada",TABLAS!$AC$15,"Periodo",B39)," ")</f>
        <v>4.9111111111111111E-4</v>
      </c>
      <c r="D39" s="102">
        <f>IFERROR(GETPIVOTDATA("Realizada",TABLAS!$AC$15,"Periodo",B39)," ")</f>
        <v>5.9000000000000003E-4</v>
      </c>
      <c r="E39" s="103"/>
      <c r="F39" s="104"/>
      <c r="G39" s="98" t="str">
        <f>IF(TABLAS!AH16=0," ",TABLAS!AH16)</f>
        <v>1er. Semestre</v>
      </c>
      <c r="H39" s="102">
        <f>IFERROR(GETPIVOTDATA("Programada",TABLAS!$AH$15,"Periodo",G39)," ")</f>
        <v>3.8000000000000002E-4</v>
      </c>
      <c r="I39" s="147">
        <f>IFERROR(GETPIVOTDATA("Realizada",TABLAS!$AH$15,"Periodo",G39)," ")</f>
        <v>1.216E-4</v>
      </c>
      <c r="J39" s="95"/>
      <c r="K39" s="95"/>
      <c r="L39" s="95"/>
    </row>
    <row r="40" spans="1:12" ht="18">
      <c r="A40" s="95"/>
      <c r="B40" s="98" t="str">
        <f>IF(TABLAS!AC17=0," ",TABLAS!AC17)</f>
        <v>2do. Semestre</v>
      </c>
      <c r="C40" s="127">
        <f>IFERROR(GETPIVOTDATA("Programada",TABLAS!$AC$15,"Periodo",B40)," ")</f>
        <v>5.6666666666666671E-4</v>
      </c>
      <c r="D40" s="102">
        <f>IFERROR(GETPIVOTDATA("Realizada",TABLAS!$AC$15,"Periodo",B40)," ")</f>
        <v>5.8775889275001266E-4</v>
      </c>
      <c r="E40" s="103"/>
      <c r="F40" s="104"/>
      <c r="G40" s="98" t="str">
        <f>IF(TABLAS!AH17=0," ",TABLAS!AH17)</f>
        <v>2do. Semestre</v>
      </c>
      <c r="H40" s="102">
        <f>IFERROR(GETPIVOTDATA("Programada",TABLAS!$AH$15,"Periodo",G40)," ")</f>
        <v>1.0288184438040347E-4</v>
      </c>
      <c r="I40" s="147">
        <f>IFERROR(GETPIVOTDATA("Realizada",TABLAS!$AH$15,"Periodo",G40)," ")</f>
        <v>1.2224263700690095E-4</v>
      </c>
      <c r="J40" s="95"/>
      <c r="K40" s="95"/>
      <c r="L40" s="95"/>
    </row>
    <row r="41" spans="1:12" ht="18.75">
      <c r="E41" s="77"/>
      <c r="F41" s="67"/>
      <c r="G41" s="67"/>
    </row>
    <row r="42" spans="1:12" ht="18.75">
      <c r="E42" s="77"/>
      <c r="F42" s="67"/>
      <c r="G42" s="67"/>
    </row>
    <row r="64" spans="2:2" ht="23.25">
      <c r="B64" s="66" t="s">
        <v>83</v>
      </c>
    </row>
    <row r="65" spans="2:4" ht="20.25">
      <c r="B65" s="71" t="s">
        <v>10</v>
      </c>
      <c r="C65" s="72" t="str">
        <f>IF(TABLAS!AM15=0," ",TABLAS!AM15)</f>
        <v>Programada</v>
      </c>
      <c r="D65" s="72" t="str">
        <f>IF(TABLAS!AN15=0," ",TABLAS!AN15)</f>
        <v>Realizada</v>
      </c>
    </row>
    <row r="66" spans="2:4" ht="18.75">
      <c r="B66" s="70" t="str">
        <f>IF(TABLAS!AL16=0," ",TABLAS!AL16)</f>
        <v>1er. Semestre</v>
      </c>
      <c r="C66" s="93">
        <f>IFERROR(GETPIVOTDATA("Programada",TABLAS!$AL$15,"Periodo",B66)," ")</f>
        <v>8.7111111111111113E-4</v>
      </c>
      <c r="D66" s="94">
        <f>IFERROR(GETPIVOTDATA("Realizada",TABLAS!$AL$15,"Periodo",B66)," ")</f>
        <v>7.1160000000000006E-4</v>
      </c>
    </row>
    <row r="67" spans="2:4" ht="18.75">
      <c r="B67" s="70" t="str">
        <f>IF(TABLAS!AL17=0," ",TABLAS!AL17)</f>
        <v>2do. Semestre</v>
      </c>
      <c r="C67" s="93">
        <f>IFERROR(GETPIVOTDATA("Programada",TABLAS!$AL$15,"Periodo",B67)," ")</f>
        <v>6.6954851104707017E-4</v>
      </c>
      <c r="D67" s="94">
        <f>IFERROR(GETPIVOTDATA("Realizada",TABLAS!$AL$15,"Periodo",B67)," ")</f>
        <v>7.1000152975691361E-4</v>
      </c>
    </row>
  </sheetData>
  <mergeCells count="2">
    <mergeCell ref="B21:N25"/>
    <mergeCell ref="L3:N5"/>
  </mergeCells>
  <pageMargins left="0.7" right="0.7" top="0.75" bottom="0.75" header="0.3" footer="0.3"/>
  <pageSetup scale="44" orientation="portrait" verticalDpi="597"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Base Índicadores</vt:lpstr>
      <vt:lpstr>TABLAS</vt:lpstr>
      <vt:lpstr> DASHBOARD 1</vt:lpstr>
      <vt:lpstr>DASHBOARD 2</vt:lpstr>
      <vt:lpstr>' DASHBOARD 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Estadistica DGIF</dc:creator>
  <cp:lastModifiedBy>Julieta Mercedes Morales Mejía</cp:lastModifiedBy>
  <cp:lastPrinted>2021-02-20T00:26:19Z</cp:lastPrinted>
  <dcterms:created xsi:type="dcterms:W3CDTF">2016-04-26T20:48:46Z</dcterms:created>
  <dcterms:modified xsi:type="dcterms:W3CDTF">2022-04-04T19:31:48Z</dcterms:modified>
</cp:coreProperties>
</file>