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H:\03-PROY ALM ENE\04-INFORMES\R-D2\Tablas V11\"/>
    </mc:Choice>
  </mc:AlternateContent>
  <xr:revisionPtr revIDLastSave="0" documentId="13_ncr:1_{69AB8054-CD3F-4EBA-B461-BD9EFECA7077}" xr6:coauthVersionLast="45" xr6:coauthVersionMax="45" xr10:uidLastSave="{00000000-0000-0000-0000-000000000000}"/>
  <bookViews>
    <workbookView xWindow="28680" yWindow="-120" windowWidth="29040" windowHeight="16440" xr2:uid="{00000000-000D-0000-FFFF-FFFF00000000}"/>
  </bookViews>
  <sheets>
    <sheet name="Molten Salts" sheetId="1" r:id="rId1"/>
    <sheet name="Data" sheetId="2" r:id="rId2"/>
    <sheet name="Uncertanties" sheetId="3" r:id="rId3"/>
  </sheets>
  <externalReferences>
    <externalReference r:id="rId4"/>
    <externalReference r:id="rId5"/>
  </externalReferences>
  <definedNames>
    <definedName name="BTV11_15">'[1]arbejds ark LARGE New'!$K$33</definedName>
    <definedName name="BVT17_15">'[1]arbejds ark LARGE New'!$S$67</definedName>
    <definedName name="EUR16tilEUR15">'[1]22 Photovoltaics  LARGE Old'!$N$2</definedName>
    <definedName name="Index" localSheetId="0">#REF!</definedName>
    <definedName name="Index">#REF!</definedName>
    <definedName name="Sheet" localSheetId="0">#REF!</definedName>
    <definedName name="Sheet">#REF!</definedName>
    <definedName name="Start10">'[2]03 Lithium Ion Battery'!#REF!</definedName>
    <definedName name="Start11" localSheetId="0">'Molten Salts'!$G$1</definedName>
    <definedName name="Start13" localSheetId="0">#REF!</definedName>
    <definedName name="Start13">#REF!</definedName>
    <definedName name="Start14" localSheetId="0">#REF!</definedName>
    <definedName name="Start14">#REF!</definedName>
    <definedName name="Start15" localSheetId="0">#REF!</definedName>
    <definedName name="Start15">#REF!</definedName>
    <definedName name="Start16" localSheetId="0">#REF!</definedName>
    <definedName name="Start16">#REF!</definedName>
    <definedName name="Start17" localSheetId="0">#REF!</definedName>
    <definedName name="Start17">#REF!</definedName>
    <definedName name="Start18" localSheetId="0">#REF!</definedName>
    <definedName name="Start18">#REF!</definedName>
    <definedName name="Start19" localSheetId="0">#REF!</definedName>
    <definedName name="Start19">#REF!</definedName>
    <definedName name="Start2" localSheetId="0">#REF!</definedName>
    <definedName name="Start2">#REF!</definedName>
    <definedName name="Start20" localSheetId="0">#REF!</definedName>
    <definedName name="Start20">#REF!</definedName>
    <definedName name="Start21" localSheetId="0">#REF!</definedName>
    <definedName name="Start21">#REF!</definedName>
    <definedName name="Start22" localSheetId="0">#REF!</definedName>
    <definedName name="Start22">#REF!</definedName>
    <definedName name="Start23" localSheetId="0">#REF!</definedName>
    <definedName name="Start23">#REF!</definedName>
    <definedName name="Start24" localSheetId="0">#REF!</definedName>
    <definedName name="Start24">#REF!</definedName>
    <definedName name="Start25" localSheetId="0">#REF!</definedName>
    <definedName name="Start25">#REF!</definedName>
    <definedName name="Start26" localSheetId="0">#REF!</definedName>
    <definedName name="Start26">#REF!</definedName>
    <definedName name="Start27" localSheetId="0">#REF!</definedName>
    <definedName name="Start27">#REF!</definedName>
    <definedName name="Start28" localSheetId="0">#REF!</definedName>
    <definedName name="Start28">#REF!</definedName>
    <definedName name="Start29" localSheetId="0">#REF!</definedName>
    <definedName name="Start29">#REF!</definedName>
    <definedName name="Start3" localSheetId="0">#REF!</definedName>
    <definedName name="Start3">#REF!</definedName>
    <definedName name="Start30" localSheetId="0">#REF!</definedName>
    <definedName name="Start30">#REF!</definedName>
    <definedName name="Start31" localSheetId="0">#REF!</definedName>
    <definedName name="Start31">#REF!</definedName>
    <definedName name="Start32" localSheetId="0">#REF!</definedName>
    <definedName name="Start32">#REF!</definedName>
    <definedName name="Start33" localSheetId="0">#REF!</definedName>
    <definedName name="Start33">#REF!</definedName>
    <definedName name="Start34" localSheetId="0">#REF!</definedName>
    <definedName name="Start34">#REF!</definedName>
    <definedName name="Start35" localSheetId="0">#REF!</definedName>
    <definedName name="Start35">#REF!</definedName>
    <definedName name="Start36" localSheetId="0">#REF!</definedName>
    <definedName name="Start36">#REF!</definedName>
    <definedName name="Start37" localSheetId="0">#REF!</definedName>
    <definedName name="Start37">#REF!</definedName>
    <definedName name="Start38" localSheetId="0">#REF!</definedName>
    <definedName name="Start38">#REF!</definedName>
    <definedName name="Start39" localSheetId="0">#REF!</definedName>
    <definedName name="Start39">#REF!</definedName>
    <definedName name="Start4" localSheetId="0">#REF!</definedName>
    <definedName name="Start4">#REF!</definedName>
    <definedName name="Start40" localSheetId="0">#REF!</definedName>
    <definedName name="Start40">#REF!</definedName>
    <definedName name="Start41" localSheetId="0">#REF!</definedName>
    <definedName name="Start41">#REF!</definedName>
    <definedName name="Start42" localSheetId="0">#REF!</definedName>
    <definedName name="Start42">#REF!</definedName>
    <definedName name="Start43" localSheetId="0">#REF!</definedName>
    <definedName name="Start43">#REF!</definedName>
    <definedName name="Start44" localSheetId="0">#REF!</definedName>
    <definedName name="Start44">#REF!</definedName>
    <definedName name="Start45" localSheetId="0">#REF!</definedName>
    <definedName name="Start45">#REF!</definedName>
    <definedName name="Start46" localSheetId="0">#REF!</definedName>
    <definedName name="Start46">#REF!</definedName>
    <definedName name="Start47" localSheetId="0">#REF!</definedName>
    <definedName name="Start47">#REF!</definedName>
    <definedName name="Start5" localSheetId="0">#REF!</definedName>
    <definedName name="Start5">#REF!</definedName>
    <definedName name="Start6" localSheetId="0">#REF!</definedName>
    <definedName name="Start6">#REF!</definedName>
    <definedName name="Start7" localSheetId="0">#REF!</definedName>
    <definedName name="Start7">#REF!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4" i="1" l="1"/>
  <c r="B22" i="2" l="1"/>
  <c r="B21" i="2"/>
  <c r="C34" i="1"/>
  <c r="C32" i="1" s="1"/>
  <c r="B15" i="2" l="1"/>
  <c r="D13" i="2"/>
  <c r="E13" i="2" s="1"/>
  <c r="D20" i="2" l="1"/>
  <c r="E20" i="2" s="1"/>
  <c r="E7" i="2"/>
  <c r="D7" i="2"/>
  <c r="B7" i="2"/>
  <c r="B6" i="2"/>
  <c r="I26" i="1" l="1"/>
  <c r="I31" i="1" s="1"/>
  <c r="H26" i="1"/>
  <c r="H31" i="1" s="1"/>
  <c r="G26" i="1"/>
  <c r="G31" i="1" s="1"/>
  <c r="F26" i="1"/>
  <c r="F31" i="1" s="1"/>
  <c r="E26" i="1"/>
  <c r="E31" i="1" s="1"/>
  <c r="D26" i="1"/>
  <c r="D31" i="1" s="1"/>
  <c r="C26" i="1"/>
  <c r="C31" i="1" s="1"/>
  <c r="I35" i="1" l="1"/>
  <c r="I33" i="1" s="1"/>
  <c r="I34" i="1"/>
  <c r="I32" i="1" s="1"/>
  <c r="H35" i="1"/>
  <c r="H33" i="1" s="1"/>
  <c r="H34" i="1"/>
  <c r="H32" i="1" s="1"/>
  <c r="G33" i="1"/>
  <c r="F33" i="1"/>
  <c r="E33" i="1"/>
  <c r="D33" i="1"/>
  <c r="G32" i="1"/>
  <c r="F32" i="1"/>
  <c r="E32" i="1"/>
  <c r="D32" i="1"/>
  <c r="G24" i="1" l="1"/>
  <c r="I24" i="1"/>
  <c r="H24" i="1"/>
  <c r="F24" i="1"/>
  <c r="I12" i="1"/>
  <c r="H12" i="1"/>
  <c r="G12" i="1"/>
  <c r="F12" i="1"/>
  <c r="E12" i="1"/>
  <c r="D12" i="1"/>
  <c r="C12" i="1"/>
  <c r="I14" i="1" l="1"/>
  <c r="H14" i="1"/>
  <c r="I13" i="1"/>
  <c r="H13" i="1"/>
  <c r="G13" i="1"/>
  <c r="F13" i="1"/>
  <c r="E13" i="1"/>
  <c r="D13" i="1"/>
  <c r="C13" i="1"/>
  <c r="D19" i="2" l="1"/>
  <c r="E19" i="2" s="1"/>
  <c r="D18" i="2"/>
  <c r="E18" i="2" s="1"/>
  <c r="D17" i="2"/>
  <c r="E17" i="2" s="1"/>
  <c r="D11" i="2"/>
  <c r="E11" i="2" s="1"/>
  <c r="D5" i="2"/>
  <c r="D4" i="2"/>
  <c r="E4" i="2" s="1"/>
  <c r="D3" i="2"/>
  <c r="E3" i="2" s="1"/>
  <c r="D2" i="2"/>
  <c r="E5" i="2" l="1"/>
  <c r="E6" i="2" s="1"/>
  <c r="D6" i="2"/>
  <c r="E2" i="2"/>
  <c r="D22" i="2"/>
  <c r="D21" i="2"/>
  <c r="D15" i="2"/>
  <c r="E24" i="1"/>
  <c r="D24" i="1"/>
  <c r="C35" i="1"/>
  <c r="C33" i="1" s="1"/>
  <c r="E22" i="2" l="1"/>
  <c r="E21" i="2"/>
  <c r="E15" i="2"/>
</calcChain>
</file>

<file path=xl/sharedStrings.xml><?xml version="1.0" encoding="utf-8"?>
<sst xmlns="http://schemas.openxmlformats.org/spreadsheetml/2006/main" count="216" uniqueCount="153">
  <si>
    <t>Trabelsi, S. E., Chargui, R., Qoaider, L., Liqreina, A., &amp; Guizani, A. (2016). Techno-economic performance of concentrating solar power plants under the climatic conditions of the southern region of Tunisia. Energy Conversion and Management, 119, 203–214. https://doi.org/10.1016/j.enconman.2016.04.033</t>
  </si>
  <si>
    <t>Epp, B. (2018). Molten salt storage 33 times cheaper than lithium-ion batteries. Retrieved November 26, 2019, from https://www.solarthermalworld.org/news/molten-salt-storage-33-times-cheaper-lithium-ion-batteries</t>
  </si>
  <si>
    <t>[4]</t>
  </si>
  <si>
    <t>[3]</t>
  </si>
  <si>
    <t>Fedato E.,Baldini M.,Dalla Riva A., Mora Alvarez D.F., Wiuff A.K., Hethey J., Cerrajero E., Estebaranz J.M., (2019). Feasibility analysis of GRIDSOL technology in FuerteVentura: A case study.J. Eng., 2019, Vol. 2019 Iss. 18, pp. 5208-5213</t>
  </si>
  <si>
    <t>[2]</t>
  </si>
  <si>
    <t>[1]</t>
  </si>
  <si>
    <t>References</t>
  </si>
  <si>
    <t>The costs per kilowatt-hour also depend on the storage temperature, as this temperature has an influence over how much energy is stored, given the same initial capital expenditures. For example, storing heat at 550 °C could double the storage capacity compared to heat at 400 °C, which means that the costs per kilowatt-hour will be cut in half.</t>
  </si>
  <si>
    <t>F</t>
  </si>
  <si>
    <t>E</t>
  </si>
  <si>
    <t>D</t>
  </si>
  <si>
    <t>C</t>
  </si>
  <si>
    <t>B</t>
  </si>
  <si>
    <t>A</t>
  </si>
  <si>
    <t>Notes</t>
  </si>
  <si>
    <t>n.a.</t>
  </si>
  <si>
    <t>Energy density (Wh/m3)</t>
  </si>
  <si>
    <t>Specific energy (Wh/kg)</t>
  </si>
  <si>
    <t>Power density (W/m3)</t>
  </si>
  <si>
    <t>Specific power (W/kg)</t>
  </si>
  <si>
    <t>Lifetime in total number of cycles</t>
  </si>
  <si>
    <t>Alternative Investment cost (M$USD/MW)</t>
  </si>
  <si>
    <t>Technology specific data</t>
  </si>
  <si>
    <t xml:space="preserve"> - other project costs (M$/MWh)</t>
  </si>
  <si>
    <t xml:space="preserve"> - capacity component (MUSD$/MW) </t>
  </si>
  <si>
    <t>Specific investment (MUSD per MWht)</t>
  </si>
  <si>
    <t xml:space="preserve">Financial data                                 </t>
  </si>
  <si>
    <t>Regulation ability</t>
  </si>
  <si>
    <t>Construction time (years)</t>
  </si>
  <si>
    <t>Technical lifetime (years)</t>
  </si>
  <si>
    <t>Planned outage (weeks per year)</t>
  </si>
  <si>
    <t>Forced outage (%)</t>
  </si>
  <si>
    <t>Energy losses during storage (%/day)</t>
  </si>
  <si>
    <t xml:space="preserve"> - Discharge efficiency (%)</t>
  </si>
  <si>
    <t>Input capacity for one unit (MWth)</t>
  </si>
  <si>
    <t>Output capacity for one unit (MWth)</t>
  </si>
  <si>
    <t>Energy storage capacity for one unit (MWht)</t>
  </si>
  <si>
    <t>Application</t>
  </si>
  <si>
    <t>Form of energy stored</t>
  </si>
  <si>
    <t>Upper </t>
  </si>
  <si>
    <t>Lower</t>
  </si>
  <si>
    <t>Upper</t>
  </si>
  <si>
    <t>Energy/technical data</t>
  </si>
  <si>
    <t>Ref</t>
  </si>
  <si>
    <t>Note</t>
  </si>
  <si>
    <t>Uncertainty (2020)</t>
  </si>
  <si>
    <t>Molten Salt</t>
  </si>
  <si>
    <t>Technology</t>
  </si>
  <si>
    <t>The value is inferred from reference [2], from the base capacity and storage values proposed for the analysis.</t>
  </si>
  <si>
    <t>Round trip efficiency  (%)</t>
  </si>
  <si>
    <t>Average</t>
  </si>
  <si>
    <t>This is comprised by both reference [2] and[6]. It is inferred through the previous data of energy component, capacity component and nominal capacity.</t>
  </si>
  <si>
    <t>Units adapted from the reference</t>
  </si>
  <si>
    <t>Thermal energy storage expressed per capacity in reference [2]</t>
  </si>
  <si>
    <t>[1], [3], [2]</t>
  </si>
  <si>
    <t>[2], [4]</t>
  </si>
  <si>
    <t>G</t>
  </si>
  <si>
    <t>Dependent on the power conversion/heat exchanger and derived from the residual characteristics mentioned in the sheet</t>
  </si>
  <si>
    <t>-</t>
  </si>
  <si>
    <t>[5]</t>
  </si>
  <si>
    <t>Danish Energy Agency. (2019). Technogy Data for Energy Storage. Copenhagen, Denmark. Retrieved from https://ens.dk/sites/ens.dk/files/Analyser/technology_data_catalogue_for_energy_storage.pdf</t>
  </si>
  <si>
    <t>B, E</t>
  </si>
  <si>
    <t>D,H</t>
  </si>
  <si>
    <t>H</t>
  </si>
  <si>
    <t>I</t>
  </si>
  <si>
    <t xml:space="preserve">Qualitative assessment by the authors is based on that consideration of Molten Salt storage shares characteristics with CAES to an extent in that a heat exchanger and turbine (driven by either hot air or steam) are applied. Therefore expect similar response times. </t>
  </si>
  <si>
    <t>Thermal</t>
  </si>
  <si>
    <t>CSP Plant /Energy intensive/ 9 h</t>
  </si>
  <si>
    <t>Technical Data</t>
  </si>
  <si>
    <t>Reference</t>
  </si>
  <si>
    <t>Lifetime in Total Number of Cycle</t>
  </si>
  <si>
    <t>[1,2,3]</t>
  </si>
  <si>
    <t>[2,4]</t>
  </si>
  <si>
    <t>Variable O&amp;M (USD$2018/MWh)</t>
  </si>
  <si>
    <t>Fixed O&amp;M (kUSD$/MW)</t>
  </si>
  <si>
    <t>C1</t>
  </si>
  <si>
    <t>C2</t>
  </si>
  <si>
    <t>With fixed O&amp;M cost of the steam turbine at 10.1kUSD/MW, and fixed O&amp;M costs of the thermal energy storage at 8.0kUSD/MW</t>
  </si>
  <si>
    <t>With variable O&amp;M cost of the steam turbine at 0.4 USD/MW, and variable O&amp;M costs of the thermal energy storage at 0.3kUSD/MW</t>
  </si>
  <si>
    <t xml:space="preserve"> - energy component (MUSD$/MWht)</t>
  </si>
  <si>
    <t>NOTE</t>
  </si>
  <si>
    <t>Prodecure followed to determine the projection</t>
  </si>
  <si>
    <t>Response time from idle to full-rated discharge (sec)</t>
  </si>
  <si>
    <t>Response time from full-rated charge to full-rated  discharge (sec)</t>
  </si>
  <si>
    <r>
      <t>data obtained from consultation with</t>
    </r>
    <r>
      <rPr>
        <strike/>
        <sz val="10"/>
        <color theme="1"/>
        <rFont val="Montserrat Medium"/>
        <family val="3"/>
      </rPr>
      <t xml:space="preserve"> </t>
    </r>
    <r>
      <rPr>
        <sz val="10"/>
        <color theme="1"/>
        <rFont val="Montserrat Medium"/>
        <family val="3"/>
      </rPr>
      <t>analysts of the Gridsol</t>
    </r>
    <r>
      <rPr>
        <strike/>
        <sz val="10"/>
        <color theme="1"/>
        <rFont val="Montserrat Medium"/>
        <family val="3"/>
      </rPr>
      <t xml:space="preserve"> </t>
    </r>
    <r>
      <rPr>
        <sz val="10"/>
        <color theme="1"/>
        <rFont val="Montserrat Medium"/>
        <family val="3"/>
      </rPr>
      <t>project through the Danish Energy Agency.</t>
    </r>
  </si>
  <si>
    <r>
      <t xml:space="preserve">Energy Storage Capacity for One Unit </t>
    </r>
    <r>
      <rPr>
        <sz val="10"/>
        <color theme="1"/>
        <rFont val="Montserrat Medium"/>
        <family val="3"/>
      </rPr>
      <t>(MWh)</t>
    </r>
  </si>
  <si>
    <r>
      <t xml:space="preserve">Output Capacity for One Unit </t>
    </r>
    <r>
      <rPr>
        <sz val="10"/>
        <color theme="1"/>
        <rFont val="Montserrat Medium"/>
        <family val="3"/>
      </rPr>
      <t>(MW)</t>
    </r>
  </si>
  <si>
    <r>
      <t>Input Capacity for One Unit</t>
    </r>
    <r>
      <rPr>
        <sz val="10"/>
        <color theme="1"/>
        <rFont val="Montserrat Medium"/>
        <family val="3"/>
      </rPr>
      <t xml:space="preserve"> (MW)</t>
    </r>
  </si>
  <si>
    <r>
      <t xml:space="preserve">Round Trip Efficiency </t>
    </r>
    <r>
      <rPr>
        <sz val="10"/>
        <color theme="1"/>
        <rFont val="Montserrat Medium"/>
        <family val="3"/>
      </rPr>
      <t>(%)</t>
    </r>
  </si>
  <si>
    <r>
      <t xml:space="preserve">Charge Efficiency </t>
    </r>
    <r>
      <rPr>
        <sz val="10"/>
        <color theme="1"/>
        <rFont val="Montserrat Medium"/>
        <family val="3"/>
      </rPr>
      <t>(%)</t>
    </r>
  </si>
  <si>
    <r>
      <t xml:space="preserve">Discharge Efficiency </t>
    </r>
    <r>
      <rPr>
        <sz val="10"/>
        <color theme="1"/>
        <rFont val="Montserrat Medium"/>
        <family val="3"/>
      </rPr>
      <t>(%)</t>
    </r>
  </si>
  <si>
    <r>
      <t xml:space="preserve">Energy Losses during Storage </t>
    </r>
    <r>
      <rPr>
        <sz val="10"/>
        <color theme="1"/>
        <rFont val="Montserrat Medium"/>
        <family val="3"/>
      </rPr>
      <t>(%/day)</t>
    </r>
  </si>
  <si>
    <r>
      <t xml:space="preserve">Forced Outage </t>
    </r>
    <r>
      <rPr>
        <sz val="10"/>
        <color theme="1"/>
        <rFont val="Montserrat Medium"/>
        <family val="3"/>
      </rPr>
      <t>(%)</t>
    </r>
  </si>
  <si>
    <r>
      <t xml:space="preserve">Planned Outage </t>
    </r>
    <r>
      <rPr>
        <sz val="10"/>
        <color theme="1"/>
        <rFont val="Montserrat Medium"/>
        <family val="3"/>
      </rPr>
      <t>(weeks per year)</t>
    </r>
  </si>
  <si>
    <r>
      <t xml:space="preserve">Technical Lifetime </t>
    </r>
    <r>
      <rPr>
        <sz val="10"/>
        <color theme="1"/>
        <rFont val="Montserrat Medium"/>
        <family val="3"/>
      </rPr>
      <t>(years)</t>
    </r>
  </si>
  <si>
    <r>
      <t xml:space="preserve">Construction Time </t>
    </r>
    <r>
      <rPr>
        <sz val="10"/>
        <color theme="1"/>
        <rFont val="Montserrat Medium"/>
        <family val="3"/>
      </rPr>
      <t>(years)</t>
    </r>
  </si>
  <si>
    <r>
      <t xml:space="preserve">Response Time from Full-Rated Charge to Full-Rated Discharge </t>
    </r>
    <r>
      <rPr>
        <sz val="10"/>
        <color theme="1"/>
        <rFont val="Montserrat Medium"/>
        <family val="3"/>
      </rPr>
      <t>(sec)</t>
    </r>
  </si>
  <si>
    <r>
      <t xml:space="preserve">Specific Investment </t>
    </r>
    <r>
      <rPr>
        <sz val="10"/>
        <color theme="1"/>
        <rFont val="Montserrat Medium"/>
        <family val="3"/>
      </rPr>
      <t>(MUSD2015 per MWh)</t>
    </r>
  </si>
  <si>
    <r>
      <t xml:space="preserve">Energy Component </t>
    </r>
    <r>
      <rPr>
        <sz val="10"/>
        <color theme="1"/>
        <rFont val="Montserrat Medium"/>
        <family val="3"/>
      </rPr>
      <t>(MUSD2015 per MWh)</t>
    </r>
  </si>
  <si>
    <r>
      <t xml:space="preserve">Capacity Component </t>
    </r>
    <r>
      <rPr>
        <sz val="10"/>
        <color theme="1"/>
        <rFont val="Montserrat Medium"/>
        <family val="3"/>
      </rPr>
      <t>(MUSD per MW)</t>
    </r>
  </si>
  <si>
    <r>
      <t xml:space="preserve">Fixed O&amp;M </t>
    </r>
    <r>
      <rPr>
        <sz val="10"/>
        <color theme="1"/>
        <rFont val="Montserrat Medium"/>
        <family val="3"/>
      </rPr>
      <t>(MUSD2020/MW/year)</t>
    </r>
  </si>
  <si>
    <r>
      <t xml:space="preserve">Variable O&amp;M </t>
    </r>
    <r>
      <rPr>
        <sz val="10"/>
        <color theme="1"/>
        <rFont val="Montserrat Medium"/>
        <family val="3"/>
      </rPr>
      <t>(MUSD2020/MWh/year)</t>
    </r>
  </si>
  <si>
    <r>
      <t xml:space="preserve">Specific power </t>
    </r>
    <r>
      <rPr>
        <sz val="10"/>
        <color theme="1"/>
        <rFont val="Montserrat Medium"/>
        <family val="3"/>
      </rPr>
      <t>(W/kg)</t>
    </r>
  </si>
  <si>
    <r>
      <t xml:space="preserve">Specific energy </t>
    </r>
    <r>
      <rPr>
        <sz val="10"/>
        <color theme="1"/>
        <rFont val="Montserrat Medium"/>
        <family val="3"/>
      </rPr>
      <t>(Wh/kg)</t>
    </r>
  </si>
  <si>
    <t xml:space="preserve">2. No further data was available for estimation of a projection for these parameters for the years 2030 and 2050. </t>
  </si>
  <si>
    <t>There no available data</t>
  </si>
  <si>
    <r>
      <t xml:space="preserve">1. The trend of the data for these parameters </t>
    </r>
    <r>
      <rPr>
        <b/>
        <sz val="10"/>
        <color theme="1"/>
        <rFont val="Montserrat Medium"/>
        <family val="3"/>
      </rPr>
      <t xml:space="preserve">(in this case constant) </t>
    </r>
    <r>
      <rPr>
        <sz val="10"/>
        <color theme="1"/>
        <rFont val="Montserrat Medium"/>
        <family val="3"/>
      </rPr>
      <t>was identified in reference [1] for molten salt. 
2. The data for 2030 and 2050 is not available for this parameters, therefore it was repeated it</t>
    </r>
  </si>
  <si>
    <t>Note:</t>
  </si>
  <si>
    <t>Not apply</t>
  </si>
  <si>
    <r>
      <t xml:space="preserve">Response Time from Idle to Full-Rated Discharge </t>
    </r>
    <r>
      <rPr>
        <sz val="10"/>
        <color theme="1"/>
        <rFont val="Montserrat Medium"/>
        <family val="3"/>
      </rPr>
      <t>(sec) or (minutes)???</t>
    </r>
  </si>
  <si>
    <r>
      <t xml:space="preserve">Energy storage capacity for one unit </t>
    </r>
    <r>
      <rPr>
        <sz val="10"/>
        <color theme="1"/>
        <rFont val="Montserrat Medium"/>
        <family val="3"/>
      </rPr>
      <t>(MWh)</t>
    </r>
  </si>
  <si>
    <r>
      <t xml:space="preserve">Output capacity for one unit </t>
    </r>
    <r>
      <rPr>
        <sz val="10"/>
        <color theme="1"/>
        <rFont val="Montserrat Medium"/>
        <family val="3"/>
      </rPr>
      <t>(MW)</t>
    </r>
  </si>
  <si>
    <r>
      <t xml:space="preserve">Input capacity for one unit </t>
    </r>
    <r>
      <rPr>
        <sz val="10"/>
        <color theme="1"/>
        <rFont val="Montserrat Medium"/>
        <family val="3"/>
      </rPr>
      <t>(MW)</t>
    </r>
  </si>
  <si>
    <r>
      <t xml:space="preserve">Round trip efficiency </t>
    </r>
    <r>
      <rPr>
        <sz val="10"/>
        <color theme="1"/>
        <rFont val="Montserrat Medium"/>
        <family val="3"/>
      </rPr>
      <t>(%)</t>
    </r>
  </si>
  <si>
    <r>
      <t xml:space="preserve"> - </t>
    </r>
    <r>
      <rPr>
        <i/>
        <sz val="10"/>
        <color theme="1"/>
        <rFont val="Montserrat Medium"/>
        <family val="3"/>
      </rPr>
      <t>Charge efficiency (%)</t>
    </r>
  </si>
  <si>
    <r>
      <t xml:space="preserve"> - Discharge efficiency </t>
    </r>
    <r>
      <rPr>
        <sz val="10"/>
        <color theme="1"/>
        <rFont val="Montserrat Medium"/>
        <family val="3"/>
      </rPr>
      <t>(%)</t>
    </r>
  </si>
  <si>
    <r>
      <t xml:space="preserve">Energy losses during storage </t>
    </r>
    <r>
      <rPr>
        <sz val="10"/>
        <color theme="1"/>
        <rFont val="Montserrat Medium"/>
        <family val="3"/>
      </rPr>
      <t>(%/day)</t>
    </r>
  </si>
  <si>
    <r>
      <t xml:space="preserve">Technical lifetime </t>
    </r>
    <r>
      <rPr>
        <sz val="10"/>
        <color theme="1"/>
        <rFont val="Montserrat Medium"/>
        <family val="3"/>
      </rPr>
      <t>(years)</t>
    </r>
  </si>
  <si>
    <r>
      <t xml:space="preserve">Forced outage </t>
    </r>
    <r>
      <rPr>
        <sz val="10"/>
        <color theme="1"/>
        <rFont val="Montserrat Medium"/>
        <family val="3"/>
      </rPr>
      <t>(%)</t>
    </r>
  </si>
  <si>
    <r>
      <t xml:space="preserve">Planned outage </t>
    </r>
    <r>
      <rPr>
        <sz val="10"/>
        <color theme="1"/>
        <rFont val="Montserrat Medium"/>
        <family val="3"/>
      </rPr>
      <t>(weeks per year)</t>
    </r>
  </si>
  <si>
    <r>
      <t xml:space="preserve">Construction time </t>
    </r>
    <r>
      <rPr>
        <sz val="10"/>
        <color theme="1"/>
        <rFont val="Montserrat Medium"/>
        <family val="3"/>
      </rPr>
      <t>(years)</t>
    </r>
  </si>
  <si>
    <r>
      <t xml:space="preserve">Response time from idle to full-rated discharge </t>
    </r>
    <r>
      <rPr>
        <sz val="10"/>
        <color theme="1"/>
        <rFont val="Montserrat Medium"/>
        <family val="3"/>
      </rPr>
      <t>(sec)</t>
    </r>
  </si>
  <si>
    <r>
      <t xml:space="preserve">Response time from full-rated charge to full-rated  discharge </t>
    </r>
    <r>
      <rPr>
        <sz val="10"/>
        <color theme="1"/>
        <rFont val="Montserrat Medium"/>
        <family val="3"/>
      </rPr>
      <t>(sec)</t>
    </r>
  </si>
  <si>
    <r>
      <t xml:space="preserve">Specific investment </t>
    </r>
    <r>
      <rPr>
        <sz val="10"/>
        <color theme="1"/>
        <rFont val="Montserrat Medium"/>
        <family val="3"/>
      </rPr>
      <t>(MUSD2020 per MWh)</t>
    </r>
  </si>
  <si>
    <r>
      <t xml:space="preserve">  -Energy component </t>
    </r>
    <r>
      <rPr>
        <sz val="10"/>
        <color theme="1"/>
        <rFont val="Montserrat Medium"/>
        <family val="3"/>
      </rPr>
      <t>(MUSD2020/MWh)</t>
    </r>
  </si>
  <si>
    <r>
      <t xml:space="preserve">  -Capacity component </t>
    </r>
    <r>
      <rPr>
        <sz val="10"/>
        <color theme="1"/>
        <rFont val="Montserrat Medium"/>
        <family val="3"/>
      </rPr>
      <t>(MUSD2020/MW)</t>
    </r>
  </si>
  <si>
    <r>
      <t xml:space="preserve">Variable O&amp;M </t>
    </r>
    <r>
      <rPr>
        <sz val="10"/>
        <color theme="1"/>
        <rFont val="Montserrat Medium"/>
        <family val="3"/>
      </rPr>
      <t>(USD2020/MWh/year)</t>
    </r>
  </si>
  <si>
    <r>
      <t xml:space="preserve">Alternative investment cost </t>
    </r>
    <r>
      <rPr>
        <sz val="10"/>
        <color theme="1"/>
        <rFont val="Montserrat Medium"/>
        <family val="3"/>
      </rPr>
      <t>(MUSD2020 per MW)</t>
    </r>
  </si>
  <si>
    <r>
      <t xml:space="preserve">Power density </t>
    </r>
    <r>
      <rPr>
        <sz val="10"/>
        <color theme="1"/>
        <rFont val="Montserrat Medium"/>
        <family val="3"/>
      </rPr>
      <t>(kW/m3)</t>
    </r>
  </si>
  <si>
    <r>
      <t>Specific energy</t>
    </r>
    <r>
      <rPr>
        <sz val="10"/>
        <color theme="1"/>
        <rFont val="Montserrat Medium"/>
        <family val="3"/>
      </rPr>
      <t xml:space="preserve"> (Wh/kg)</t>
    </r>
  </si>
  <si>
    <r>
      <t xml:space="preserve">Energy density </t>
    </r>
    <r>
      <rPr>
        <sz val="10"/>
        <color theme="1"/>
        <rFont val="Montserrat Medium"/>
        <family val="3"/>
      </rPr>
      <t>(kWh/m3)</t>
    </r>
  </si>
  <si>
    <t>Uncertainty (2030)</t>
  </si>
  <si>
    <t>1.  The data of tha year 2020 from [1] is repeatead for 2030 and 2050 because it will not have a variation due to its technological maturity.</t>
  </si>
  <si>
    <t>1.  The data of tha year 2020 from [1-3] is repeatead for 2030 and 2050 because it will not have a variation due to its technological maturity.</t>
  </si>
  <si>
    <t>1. This technical data was calculated with equation round trip efficiency (see Molten salts sheet). 2. In the chapter of Introduccion of the Catalogue, it is defined the equation of Round Trip Efficiency.</t>
  </si>
  <si>
    <t>1.  The data of tha year 2020 from [2-4] is repeatead for 2030 and 2050 because it will not have a variation due to its technological maturity.</t>
  </si>
  <si>
    <t>1. This data was calculated with an equation, see Molten salt sheet. 2. This data was calculated with an equation for Specific Investment.   3. In the chapter of Introduccion of the Catalogue, it is defined the equation of Specific Investment.</t>
  </si>
  <si>
    <t xml:space="preserve">1.  The data of tha year 2020 from [5] is repeatead for 2030 and 2050 because it will not have a variation due to its technological maturity. 2. Qualitative assessment by the authors is based on that consideration of Molten Salt storage shares characteristics with CAES to an extent in that a heat exchanger and turbine (driven by either hot air or steam) are applied. Therefore expect similar response times. </t>
  </si>
  <si>
    <t>1.  The data of tha year 2020, 2030, and 2050 was obtained from [3]</t>
  </si>
  <si>
    <t>1. This technical data was calculated with a Specific Power equation (see Molten salts sheet). 2. In the chapter of Introduccion of the Catalogue, it is defined the equation of Specific Power.</t>
  </si>
  <si>
    <r>
      <t xml:space="preserve">Power density </t>
    </r>
    <r>
      <rPr>
        <sz val="10"/>
        <color theme="1"/>
        <rFont val="Montserrat Medium"/>
        <family val="3"/>
      </rPr>
      <t>(Wh/m3)</t>
    </r>
  </si>
  <si>
    <t>1. This technical data was calculated with a Power Density equation (see Molten salts sheet). 2. In the chapter of Introduccion of the Catalogue, it is defined the equation of Power Density.</t>
  </si>
  <si>
    <t>1.  The data of tha year 2020 from [2] is repeatead for 2030 and 2050 because it will not have a variation due to its technological maturity.</t>
  </si>
  <si>
    <t>1. The uncertainty  for 2020 was obtained from [2,4]. 2. The uncertainty is zero percentage because the molten salt is a technology maturity.</t>
  </si>
  <si>
    <t>1. No further data was available for estimation of a uncertainty for these parameters for the years 2030 and 2050. 2. The uncertainty is zero percentage because the molten salt is a technology maturity.</t>
  </si>
  <si>
    <t>1. The uncertainty for 2020 was obtained from [3]. 2. The uncertainty is zero percentage because the molten salt is a technology maturity.</t>
  </si>
  <si>
    <t>1. This data was calculated with an Alternative Investment Cost equation (see Molten salts sheet). 2. In the chapter of Introduccion of the Catalogue, it is defined the equation of Alternative Investment Cost.</t>
  </si>
  <si>
    <t>1. This technical data was calculated with a Power Density equation (see LA sheet). 2. In the chapter of Introduccion of the Catalogue, it is defined the equation of Power Density.</t>
  </si>
  <si>
    <t>1. The uncertainty for 2020 was obtained from [2]. 2. The uncertainty is zero percentage because the molten salt is a technology maturity.</t>
  </si>
  <si>
    <t>An indication of the uncertainty for 2030 was obtained by a similar range of uncertainty of 2020</t>
  </si>
  <si>
    <t>In the information obtained by the analysts of the Gridsol project, it is mentioned an indication of the range for 2020 was between 18,000 (large plant) and 30,000 (small plant) €/MWh-th. This data was considered at the reference uncertainty 2020.</t>
  </si>
  <si>
    <r>
      <t xml:space="preserve"> - </t>
    </r>
    <r>
      <rPr>
        <i/>
        <sz val="9"/>
        <color theme="1"/>
        <rFont val="Montserrat Medium"/>
        <family val="3"/>
      </rPr>
      <t>Charge efficiency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</si>
</sst>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00"/>
    <numFmt numFmtId="166" formatCode="_ * #,##0.00_ ;_ * \-#,##0.00_ ;_ * &quot;-&quot;??_ ;_ @_ "/>
  </numFmts>
  <fonts count="33" x14ac:knownFonts="1">
    <font>
      <sz val="11"/>
      <color theme="1"/>
      <name val="Calibri"/>
      <family val="2"/>
      <scheme val="minor"/>
    </font>
    <font>
      <sz val="11"/>
      <color theme="1"/>
      <name val="Calibri"/>
      <family val="2"/>
      <scheme val="minor"/>
    </font>
    <font>
      <u/>
      <sz val="10"/>
      <color indexed="12"/>
      <name val="Arial"/>
      <family val="2"/>
    </font>
    <font>
      <sz val="10"/>
      <name val="Helv"/>
    </font>
    <font>
      <u/>
      <sz val="11"/>
      <color theme="10"/>
      <name val="Calibri"/>
      <family val="2"/>
      <scheme val="minor"/>
    </font>
    <font>
      <sz val="11"/>
      <color indexed="62"/>
      <name val="Calibri"/>
      <family val="2"/>
    </font>
    <font>
      <sz val="11"/>
      <color indexed="60"/>
      <name val="Calibri"/>
      <family val="2"/>
    </font>
    <font>
      <sz val="10"/>
      <name val="Arial"/>
      <family val="2"/>
    </font>
    <font>
      <b/>
      <sz val="11"/>
      <color indexed="63"/>
      <name val="Calibri"/>
      <family val="2"/>
    </font>
    <font>
      <b/>
      <sz val="11"/>
      <color indexed="8"/>
      <name val="Calibri"/>
      <family val="2"/>
    </font>
    <font>
      <b/>
      <sz val="16"/>
      <name val="Montserrat Medium"/>
      <family val="3"/>
    </font>
    <font>
      <sz val="11"/>
      <color theme="1"/>
      <name val="Montserrat Medium"/>
      <family val="3"/>
    </font>
    <font>
      <b/>
      <sz val="8"/>
      <color theme="1"/>
      <name val="Montserrat Medium"/>
      <family val="3"/>
    </font>
    <font>
      <b/>
      <sz val="7"/>
      <color theme="1"/>
      <name val="Montserrat Medium"/>
      <family val="3"/>
    </font>
    <font>
      <b/>
      <sz val="11"/>
      <color theme="1"/>
      <name val="Montserrat Medium"/>
      <family val="3"/>
    </font>
    <font>
      <sz val="8"/>
      <color theme="1"/>
      <name val="Montserrat Medium"/>
      <family val="3"/>
    </font>
    <font>
      <sz val="7"/>
      <color theme="1"/>
      <name val="Montserrat Medium"/>
      <family val="3"/>
    </font>
    <font>
      <i/>
      <sz val="11"/>
      <color theme="1"/>
      <name val="Montserrat Medium"/>
      <family val="3"/>
    </font>
    <font>
      <i/>
      <u/>
      <sz val="11"/>
      <color theme="1"/>
      <name val="Montserrat Medium"/>
      <family val="3"/>
    </font>
    <font>
      <u/>
      <sz val="11"/>
      <color theme="1"/>
      <name val="Montserrat Medium"/>
      <family val="3"/>
    </font>
    <font>
      <sz val="9"/>
      <color theme="1"/>
      <name val="Montserrat Medium"/>
      <family val="3"/>
    </font>
    <font>
      <sz val="10"/>
      <color rgb="FF1D2228"/>
      <name val="Montserrat Medium"/>
      <family val="3"/>
    </font>
    <font>
      <b/>
      <sz val="10"/>
      <name val="Montserrat Medium"/>
      <family val="3"/>
    </font>
    <font>
      <sz val="10"/>
      <color theme="1"/>
      <name val="Montserrat Medium"/>
      <family val="3"/>
    </font>
    <font>
      <sz val="10"/>
      <name val="Montserrat Medium"/>
      <family val="3"/>
    </font>
    <font>
      <strike/>
      <sz val="10"/>
      <color theme="1"/>
      <name val="Montserrat Medium"/>
      <family val="3"/>
    </font>
    <font>
      <sz val="10"/>
      <color rgb="FF000000"/>
      <name val="Montserrat Medium"/>
      <family val="3"/>
    </font>
    <font>
      <b/>
      <sz val="10"/>
      <color theme="1"/>
      <name val="Montserrat Medium"/>
      <family val="3"/>
    </font>
    <font>
      <i/>
      <sz val="10"/>
      <color theme="1"/>
      <name val="Montserrat Medium"/>
      <family val="3"/>
    </font>
    <font>
      <b/>
      <sz val="9"/>
      <color theme="1"/>
      <name val="Montserrat Medium"/>
      <family val="3"/>
    </font>
    <font>
      <sz val="9"/>
      <color rgb="FF000000"/>
      <name val="Montserrat Medium"/>
      <family val="3"/>
    </font>
    <font>
      <i/>
      <sz val="9"/>
      <color theme="1"/>
      <name val="Montserrat Medium"/>
      <family val="3"/>
    </font>
    <font>
      <strike/>
      <sz val="9"/>
      <color theme="1"/>
      <name val="Montserrat Medium"/>
      <family val="3"/>
    </font>
  </fonts>
  <fills count="5">
    <fill>
      <patternFill patternType="none"/>
    </fill>
    <fill>
      <patternFill patternType="gray125"/>
    </fill>
    <fill>
      <patternFill patternType="solid">
        <fgColor indexed="47"/>
      </patternFill>
    </fill>
    <fill>
      <patternFill patternType="solid">
        <fgColor indexed="43"/>
      </patternFill>
    </fill>
    <fill>
      <patternFill patternType="solid">
        <fgColor indexed="22"/>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s>
  <cellStyleXfs count="26">
    <xf numFmtId="0" fontId="0" fillId="0" borderId="0" applyFill="0" applyBorder="0" applyProtection="0"/>
    <xf numFmtId="0" fontId="1" fillId="0" borderId="0"/>
    <xf numFmtId="43" fontId="1" fillId="0" borderId="0" applyFont="0" applyFill="0" applyBorder="0" applyAlignment="0" applyProtection="0"/>
    <xf numFmtId="166" fontId="1" fillId="0" borderId="0" applyFont="0" applyFill="0" applyBorder="0" applyAlignment="0" applyProtection="0"/>
    <xf numFmtId="0" fontId="3" fillId="0" borderId="0"/>
    <xf numFmtId="0" fontId="3" fillId="0" borderId="0"/>
    <xf numFmtId="0" fontId="2" fillId="0" borderId="0" applyNumberFormat="0" applyFill="0" applyBorder="0" applyAlignment="0" applyProtection="0">
      <alignment vertical="top"/>
      <protection locked="0"/>
    </xf>
    <xf numFmtId="0" fontId="4" fillId="0" borderId="0" applyNumberFormat="0" applyFill="0" applyBorder="0" applyAlignment="0" applyProtection="0"/>
    <xf numFmtId="0" fontId="5" fillId="2" borderId="3" applyNumberFormat="0" applyAlignment="0" applyProtection="0"/>
    <xf numFmtId="43" fontId="1" fillId="0" borderId="0" applyFont="0" applyFill="0" applyBorder="0" applyAlignment="0" applyProtection="0"/>
    <xf numFmtId="166" fontId="3" fillId="0" borderId="0" applyFont="0" applyFill="0" applyBorder="0" applyAlignment="0" applyProtection="0"/>
    <xf numFmtId="0" fontId="4" fillId="0" borderId="0" applyNumberFormat="0" applyFill="0" applyBorder="0" applyAlignment="0" applyProtection="0"/>
    <xf numFmtId="0" fontId="6" fillId="3" borderId="0" applyNumberFormat="0" applyBorder="0" applyAlignment="0" applyProtection="0"/>
    <xf numFmtId="0" fontId="7" fillId="0" borderId="0"/>
    <xf numFmtId="0" fontId="3" fillId="0" borderId="0"/>
    <xf numFmtId="0" fontId="7" fillId="0" borderId="0"/>
    <xf numFmtId="0" fontId="7" fillId="0" borderId="0"/>
    <xf numFmtId="0" fontId="8" fillId="4" borderId="4" applyNumberFormat="0" applyAlignment="0" applyProtection="0"/>
    <xf numFmtId="0" fontId="3"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9" fillId="0" borderId="5" applyNumberFormat="0" applyFill="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03">
    <xf numFmtId="0" fontId="0" fillId="0" borderId="0" xfId="0"/>
    <xf numFmtId="0" fontId="11" fillId="0" borderId="0" xfId="0" applyFont="1" applyFill="1" applyAlignment="1">
      <alignment vertical="center"/>
    </xf>
    <xf numFmtId="0" fontId="11" fillId="0" borderId="0" xfId="0" applyFont="1" applyFill="1"/>
    <xf numFmtId="0" fontId="11" fillId="0" borderId="0" xfId="0" applyFont="1" applyFill="1" applyAlignment="1">
      <alignment vertical="center" wrapText="1"/>
    </xf>
    <xf numFmtId="0" fontId="16" fillId="0" borderId="0" xfId="0" applyFont="1" applyFill="1" applyBorder="1" applyAlignment="1">
      <alignment vertical="center"/>
    </xf>
    <xf numFmtId="0" fontId="16" fillId="0" borderId="0" xfId="0" applyFont="1" applyFill="1" applyAlignment="1">
      <alignment vertical="center"/>
    </xf>
    <xf numFmtId="0" fontId="16" fillId="0" borderId="0" xfId="0" applyFont="1" applyFill="1" applyAlignment="1">
      <alignment horizontal="center" vertical="center"/>
    </xf>
    <xf numFmtId="0" fontId="13" fillId="0" borderId="0" xfId="0" applyFont="1" applyFill="1" applyBorder="1" applyAlignment="1">
      <alignment vertical="center"/>
    </xf>
    <xf numFmtId="0" fontId="13" fillId="0" borderId="0" xfId="0" applyFont="1" applyFill="1" applyAlignment="1">
      <alignment vertical="center"/>
    </xf>
    <xf numFmtId="0" fontId="11" fillId="0" borderId="0" xfId="0" applyFont="1" applyFill="1" applyAlignment="1"/>
    <xf numFmtId="0" fontId="17" fillId="0" borderId="0" xfId="0" applyFont="1" applyFill="1" applyAlignment="1"/>
    <xf numFmtId="0" fontId="17" fillId="0" borderId="0" xfId="0" applyFont="1" applyFill="1" applyAlignment="1">
      <alignment vertical="center"/>
    </xf>
    <xf numFmtId="0" fontId="18" fillId="0" borderId="0" xfId="0" applyFont="1" applyFill="1" applyAlignment="1"/>
    <xf numFmtId="0" fontId="19" fillId="0" borderId="0" xfId="0" applyFont="1" applyFill="1" applyAlignment="1">
      <alignment vertical="center"/>
    </xf>
    <xf numFmtId="0" fontId="16" fillId="0" borderId="0" xfId="0" applyFont="1" applyFill="1" applyAlignment="1">
      <alignment horizontal="justify" vertical="center"/>
    </xf>
    <xf numFmtId="0" fontId="20" fillId="0" borderId="0" xfId="0" applyFont="1" applyFill="1" applyAlignment="1">
      <alignment horizontal="right" vertical="center"/>
    </xf>
    <xf numFmtId="0" fontId="20" fillId="0" borderId="0" xfId="0" applyFont="1" applyFill="1" applyAlignment="1">
      <alignment horizontal="left" vertical="center"/>
    </xf>
    <xf numFmtId="0" fontId="23" fillId="0" borderId="0" xfId="0" applyFont="1" applyFill="1" applyAlignment="1">
      <alignment vertical="center"/>
    </xf>
    <xf numFmtId="0" fontId="23" fillId="0" borderId="0" xfId="0" applyFont="1" applyFill="1" applyAlignment="1">
      <alignment horizontal="center" vertical="center"/>
    </xf>
    <xf numFmtId="0" fontId="23" fillId="0" borderId="0" xfId="0" applyFont="1" applyFill="1" applyAlignment="1">
      <alignment horizontal="left"/>
    </xf>
    <xf numFmtId="0" fontId="23" fillId="0" borderId="0" xfId="0" applyFont="1" applyFill="1" applyAlignment="1">
      <alignment horizontal="right" vertical="top" wrapText="1"/>
    </xf>
    <xf numFmtId="0" fontId="23" fillId="0" borderId="0" xfId="0" applyFont="1" applyFill="1" applyAlignment="1">
      <alignment horizontal="left" vertical="top"/>
    </xf>
    <xf numFmtId="0" fontId="23" fillId="0" borderId="0" xfId="0" applyFont="1" applyFill="1"/>
    <xf numFmtId="0" fontId="23" fillId="0" borderId="0" xfId="0" applyFont="1" applyFill="1" applyAlignment="1">
      <alignment horizontal="center" vertical="center" wrapText="1"/>
    </xf>
    <xf numFmtId="0" fontId="10" fillId="0" borderId="0" xfId="0" applyFont="1" applyFill="1" applyAlignment="1">
      <alignment horizontal="left" vertical="center"/>
    </xf>
    <xf numFmtId="0" fontId="11" fillId="0" borderId="0" xfId="0" quotePrefix="1" applyFont="1" applyFill="1"/>
    <xf numFmtId="0" fontId="27" fillId="0" borderId="0" xfId="0" applyFont="1" applyFill="1" applyBorder="1" applyAlignment="1">
      <alignment vertical="center" wrapText="1"/>
    </xf>
    <xf numFmtId="0" fontId="15" fillId="0" borderId="0" xfId="0" applyFont="1" applyFill="1" applyAlignment="1">
      <alignment horizontal="center" vertical="center" wrapText="1"/>
    </xf>
    <xf numFmtId="0" fontId="22" fillId="0" borderId="0" xfId="0" applyFont="1" applyFill="1" applyAlignment="1">
      <alignment horizontal="right" vertical="center"/>
    </xf>
    <xf numFmtId="0" fontId="23" fillId="0" borderId="0" xfId="0" applyFont="1" applyFill="1" applyAlignment="1">
      <alignment horizontal="justify" vertical="center" wrapText="1"/>
    </xf>
    <xf numFmtId="0" fontId="23" fillId="0" borderId="0" xfId="0" applyFont="1" applyFill="1" applyAlignment="1">
      <alignment horizontal="right" vertical="center"/>
    </xf>
    <xf numFmtId="0" fontId="23" fillId="0" borderId="0" xfId="0" applyFont="1" applyFill="1" applyAlignment="1">
      <alignment horizontal="left" vertical="center"/>
    </xf>
    <xf numFmtId="0" fontId="23" fillId="0" borderId="0" xfId="0" applyFont="1" applyFill="1" applyAlignment="1">
      <alignment horizontal="justify" vertical="center"/>
    </xf>
    <xf numFmtId="0" fontId="24" fillId="0" borderId="0" xfId="0" applyFont="1" applyFill="1" applyAlignment="1">
      <alignment horizontal="right" vertical="top" wrapText="1"/>
    </xf>
    <xf numFmtId="0" fontId="24" fillId="0" borderId="0" xfId="0" applyFont="1" applyFill="1" applyAlignment="1">
      <alignment horizontal="left" vertical="top"/>
    </xf>
    <xf numFmtId="0" fontId="21" fillId="0" borderId="0" xfId="0" applyFont="1" applyFill="1"/>
    <xf numFmtId="0" fontId="23" fillId="0" borderId="0" xfId="0" applyFont="1" applyFill="1" applyProtection="1">
      <protection locked="0"/>
    </xf>
    <xf numFmtId="0" fontId="23" fillId="0" borderId="0" xfId="0" applyFont="1" applyFill="1" applyAlignment="1" applyProtection="1">
      <alignment horizontal="right" vertical="center"/>
      <protection locked="0"/>
    </xf>
    <xf numFmtId="0" fontId="23" fillId="0" borderId="0" xfId="0" applyFont="1" applyFill="1" applyAlignment="1" applyProtection="1">
      <alignment horizontal="left" vertical="center"/>
      <protection locked="0"/>
    </xf>
    <xf numFmtId="0" fontId="23" fillId="0" borderId="0" xfId="1" applyFont="1" applyFill="1" applyAlignment="1">
      <alignment horizontal="right" vertical="center"/>
    </xf>
    <xf numFmtId="0" fontId="26" fillId="0" borderId="0" xfId="1" applyFont="1" applyFill="1"/>
    <xf numFmtId="0" fontId="11" fillId="0" borderId="0" xfId="0" applyFont="1" applyFill="1" applyAlignment="1" applyProtection="1">
      <alignment horizontal="right" vertical="center"/>
      <protection locked="0"/>
    </xf>
    <xf numFmtId="0" fontId="11" fillId="0" borderId="0" xfId="0" applyFont="1" applyFill="1" applyProtection="1">
      <protection locked="0"/>
    </xf>
    <xf numFmtId="0" fontId="11" fillId="0" borderId="0" xfId="1" applyFont="1" applyFill="1" applyAlignment="1">
      <alignment horizontal="right" vertical="center"/>
    </xf>
    <xf numFmtId="0" fontId="14" fillId="0" borderId="0" xfId="0" applyFont="1" applyFill="1" applyAlignment="1">
      <alignment horizontal="left" vertical="center" wrapText="1"/>
    </xf>
    <xf numFmtId="0" fontId="14" fillId="0" borderId="0" xfId="0" applyFont="1" applyFill="1" applyAlignment="1">
      <alignment horizontal="center" vertical="center" wrapText="1"/>
    </xf>
    <xf numFmtId="0" fontId="27" fillId="0" borderId="0" xfId="0" applyFont="1" applyFill="1" applyAlignment="1">
      <alignment horizontal="left" vertical="center" wrapText="1"/>
    </xf>
    <xf numFmtId="1" fontId="23" fillId="0" borderId="0" xfId="0" applyNumberFormat="1" applyFont="1" applyFill="1" applyAlignment="1">
      <alignment horizontal="center" vertical="center" wrapText="1"/>
    </xf>
    <xf numFmtId="0" fontId="23" fillId="0" borderId="0" xfId="23" applyNumberFormat="1" applyFont="1" applyFill="1" applyAlignment="1">
      <alignment horizontal="center" vertical="center" wrapText="1"/>
    </xf>
    <xf numFmtId="0" fontId="23" fillId="0" borderId="0" xfId="0" applyFont="1" applyFill="1" applyAlignment="1">
      <alignment horizontal="left" vertical="center" wrapText="1"/>
    </xf>
    <xf numFmtId="2" fontId="23" fillId="0" borderId="0" xfId="0" applyNumberFormat="1" applyFont="1" applyFill="1" applyAlignment="1">
      <alignment horizontal="center" vertical="center" wrapText="1"/>
    </xf>
    <xf numFmtId="0" fontId="23" fillId="0" borderId="1" xfId="0" applyFont="1" applyFill="1" applyBorder="1" applyAlignment="1">
      <alignment horizontal="left" vertical="center" wrapText="1"/>
    </xf>
    <xf numFmtId="0" fontId="27" fillId="0" borderId="0" xfId="0" applyFont="1" applyFill="1" applyAlignment="1">
      <alignment horizontal="center" vertical="center" wrapText="1"/>
    </xf>
    <xf numFmtId="0" fontId="23" fillId="0" borderId="0" xfId="0" applyFont="1" applyFill="1" applyAlignment="1">
      <alignment vertical="center" wrapText="1"/>
    </xf>
    <xf numFmtId="165" fontId="23" fillId="0" borderId="0" xfId="0" applyNumberFormat="1" applyFont="1" applyFill="1" applyAlignment="1">
      <alignment horizontal="center" vertical="center" wrapText="1"/>
    </xf>
    <xf numFmtId="0" fontId="23" fillId="0" borderId="9" xfId="0" applyFont="1" applyFill="1" applyBorder="1" applyAlignment="1">
      <alignment horizontal="center" vertical="center" wrapText="1"/>
    </xf>
    <xf numFmtId="0" fontId="20" fillId="0" borderId="0" xfId="0" applyFont="1" applyFill="1" applyAlignment="1">
      <alignment horizontal="center" vertical="center" wrapText="1"/>
    </xf>
    <xf numFmtId="0" fontId="12" fillId="0" borderId="0" xfId="0" applyFont="1" applyFill="1" applyAlignment="1">
      <alignment horizontal="left" vertical="center" wrapText="1"/>
    </xf>
    <xf numFmtId="0" fontId="27" fillId="0" borderId="0" xfId="0" applyFont="1" applyFill="1" applyAlignment="1">
      <alignment horizontal="right" vertical="center" wrapText="1"/>
    </xf>
    <xf numFmtId="0" fontId="27" fillId="0" borderId="0" xfId="0" applyFont="1" applyFill="1"/>
    <xf numFmtId="0" fontId="11" fillId="0" borderId="0" xfId="0" applyFont="1" applyFill="1" applyAlignment="1">
      <alignment horizontal="left"/>
    </xf>
    <xf numFmtId="0" fontId="14" fillId="0" borderId="1" xfId="0" applyFont="1" applyFill="1" applyBorder="1" applyAlignment="1">
      <alignment horizontal="left" vertical="center" wrapText="1"/>
    </xf>
    <xf numFmtId="0" fontId="14" fillId="0" borderId="1" xfId="0" applyFont="1" applyFill="1" applyBorder="1" applyAlignment="1">
      <alignment horizontal="left" vertical="top" wrapText="1"/>
    </xf>
    <xf numFmtId="0" fontId="27" fillId="0" borderId="1" xfId="0" applyFont="1" applyFill="1" applyBorder="1" applyAlignment="1">
      <alignment horizontal="left" vertical="center" wrapText="1"/>
    </xf>
    <xf numFmtId="0" fontId="20" fillId="0" borderId="1" xfId="0" applyFont="1" applyFill="1" applyBorder="1" applyAlignment="1">
      <alignment horizontal="center" vertical="center" wrapText="1"/>
    </xf>
    <xf numFmtId="0" fontId="14" fillId="0" borderId="0" xfId="0" applyFont="1" applyFill="1" applyAlignment="1">
      <alignment horizontal="center" vertical="center"/>
    </xf>
    <xf numFmtId="0" fontId="14" fillId="0" borderId="7" xfId="0" applyFont="1" applyFill="1" applyBorder="1" applyAlignment="1">
      <alignment horizontal="center" vertical="center"/>
    </xf>
    <xf numFmtId="0" fontId="16" fillId="0" borderId="0" xfId="0" applyFont="1" applyFill="1" applyBorder="1" applyAlignment="1">
      <alignment horizontal="center" vertical="center" wrapText="1"/>
    </xf>
    <xf numFmtId="0" fontId="16" fillId="0" borderId="0" xfId="0" applyFont="1" applyFill="1" applyAlignment="1">
      <alignment horizontal="center" vertical="center" wrapText="1"/>
    </xf>
    <xf numFmtId="0" fontId="15" fillId="0" borderId="0" xfId="0" applyFont="1" applyFill="1" applyAlignment="1">
      <alignment horizontal="center" vertical="center"/>
    </xf>
    <xf numFmtId="0" fontId="15" fillId="0" borderId="7" xfId="0" applyFont="1" applyFill="1" applyBorder="1" applyAlignment="1">
      <alignment horizontal="center" vertical="center"/>
    </xf>
    <xf numFmtId="0" fontId="11" fillId="0" borderId="0" xfId="0" applyFont="1" applyFill="1" applyAlignment="1">
      <alignment horizontal="justify" vertical="center" wrapText="1"/>
    </xf>
    <xf numFmtId="0" fontId="13" fillId="0" borderId="0" xfId="0" applyFont="1" applyFill="1" applyBorder="1" applyAlignment="1">
      <alignment horizontal="center" vertical="center" wrapText="1"/>
    </xf>
    <xf numFmtId="0" fontId="13" fillId="0" borderId="0" xfId="0" applyFont="1" applyFill="1" applyAlignment="1">
      <alignment horizontal="center" vertical="center" wrapText="1"/>
    </xf>
    <xf numFmtId="0" fontId="14" fillId="0" borderId="0" xfId="0" applyFont="1" applyFill="1" applyAlignment="1">
      <alignment horizontal="justify" vertical="center" wrapText="1"/>
    </xf>
    <xf numFmtId="0" fontId="13" fillId="0" borderId="0" xfId="0" applyFont="1" applyFill="1" applyBorder="1" applyAlignment="1">
      <alignment horizontal="justify" vertical="center" wrapText="1"/>
    </xf>
    <xf numFmtId="0" fontId="13" fillId="0" borderId="0" xfId="0" applyFont="1" applyFill="1" applyAlignment="1">
      <alignment horizontal="justify" vertical="center" wrapText="1"/>
    </xf>
    <xf numFmtId="0" fontId="16" fillId="0" borderId="6" xfId="0" applyFont="1" applyFill="1" applyBorder="1" applyAlignment="1">
      <alignment horizontal="center" vertical="center"/>
    </xf>
    <xf numFmtId="0" fontId="16" fillId="0" borderId="0" xfId="0" applyFont="1" applyFill="1" applyBorder="1" applyAlignment="1">
      <alignment horizontal="center" vertical="center"/>
    </xf>
    <xf numFmtId="0" fontId="23" fillId="0" borderId="0" xfId="0" applyFont="1" applyFill="1" applyAlignment="1">
      <alignment horizontal="center" vertical="center" wrapText="1"/>
    </xf>
    <xf numFmtId="0" fontId="23" fillId="0" borderId="0" xfId="0" applyFont="1" applyFill="1" applyAlignment="1">
      <alignment horizontal="left" vertical="center" wrapText="1"/>
    </xf>
    <xf numFmtId="0" fontId="23" fillId="0" borderId="9"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1"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30" fillId="0" borderId="1" xfId="0" applyFont="1" applyFill="1" applyBorder="1" applyAlignment="1">
      <alignment horizontal="center" vertical="center" wrapText="1"/>
    </xf>
    <xf numFmtId="0" fontId="30" fillId="0" borderId="1" xfId="0" applyFont="1" applyFill="1" applyBorder="1" applyAlignment="1">
      <alignment horizontal="center" vertical="center" wrapText="1"/>
    </xf>
    <xf numFmtId="1" fontId="20" fillId="0" borderId="1" xfId="23" applyNumberFormat="1" applyFont="1" applyFill="1" applyBorder="1" applyAlignment="1">
      <alignment horizontal="center" vertical="center" wrapText="1"/>
    </xf>
    <xf numFmtId="0" fontId="32" fillId="0" borderId="1" xfId="0" applyFont="1" applyFill="1" applyBorder="1" applyAlignment="1">
      <alignment horizontal="center" vertical="center" wrapText="1"/>
    </xf>
    <xf numFmtId="0" fontId="31" fillId="0" borderId="1" xfId="0" applyFont="1" applyFill="1" applyBorder="1" applyAlignment="1">
      <alignment horizontal="left" vertical="center" wrapText="1"/>
    </xf>
    <xf numFmtId="1" fontId="20" fillId="0" borderId="1" xfId="0" applyNumberFormat="1" applyFont="1" applyFill="1" applyBorder="1" applyAlignment="1">
      <alignment horizontal="center" vertical="center" wrapText="1"/>
    </xf>
    <xf numFmtId="0" fontId="30" fillId="0" borderId="1" xfId="0" applyFont="1" applyFill="1" applyBorder="1" applyAlignment="1">
      <alignment horizontal="left" vertical="center" wrapText="1"/>
    </xf>
    <xf numFmtId="0" fontId="29" fillId="0" borderId="1" xfId="0" applyFont="1" applyFill="1" applyBorder="1" applyAlignment="1">
      <alignment horizontal="left" vertical="center" wrapText="1"/>
    </xf>
    <xf numFmtId="165" fontId="30" fillId="0" borderId="1" xfId="0" applyNumberFormat="1" applyFont="1" applyFill="1" applyBorder="1" applyAlignment="1">
      <alignment horizontal="center" vertical="center" wrapText="1"/>
    </xf>
    <xf numFmtId="0" fontId="20" fillId="0" borderId="1" xfId="0" applyFont="1" applyFill="1" applyBorder="1" applyAlignment="1" applyProtection="1">
      <alignment horizontal="center" vertical="center" wrapText="1"/>
      <protection locked="0"/>
    </xf>
    <xf numFmtId="2" fontId="30" fillId="0" borderId="1" xfId="0" applyNumberFormat="1" applyFont="1" applyFill="1" applyBorder="1" applyAlignment="1">
      <alignment horizontal="center" vertical="center" wrapText="1"/>
    </xf>
    <xf numFmtId="165" fontId="20" fillId="0" borderId="1" xfId="0" applyNumberFormat="1" applyFont="1" applyFill="1" applyBorder="1" applyAlignment="1">
      <alignment horizontal="center" vertical="center" wrapText="1"/>
    </xf>
    <xf numFmtId="164" fontId="20" fillId="0" borderId="1" xfId="0" applyNumberFormat="1" applyFont="1" applyFill="1" applyBorder="1" applyAlignment="1">
      <alignment horizontal="center" vertical="center" wrapText="1"/>
    </xf>
    <xf numFmtId="2" fontId="20" fillId="0" borderId="1" xfId="0" applyNumberFormat="1" applyFont="1" applyFill="1" applyBorder="1" applyAlignment="1">
      <alignment horizontal="center" vertical="center" wrapText="1"/>
    </xf>
  </cellXfs>
  <cellStyles count="26">
    <cellStyle name="Comma 2" xfId="2" xr:uid="{00000000-0005-0000-0000-000000000000}"/>
    <cellStyle name="Comma 2 2" xfId="24" xr:uid="{00000000-0005-0000-0000-000001000000}"/>
    <cellStyle name="Comma 3" xfId="3" xr:uid="{00000000-0005-0000-0000-000002000000}"/>
    <cellStyle name="Comma0 - Type3" xfId="4" xr:uid="{00000000-0005-0000-0000-000003000000}"/>
    <cellStyle name="Fixed2 - Type2" xfId="5" xr:uid="{00000000-0005-0000-0000-000004000000}"/>
    <cellStyle name="Hyperlink 2" xfId="6" xr:uid="{00000000-0005-0000-0000-000005000000}"/>
    <cellStyle name="Hyperlink 3" xfId="7" xr:uid="{00000000-0005-0000-0000-000006000000}"/>
    <cellStyle name="Input 2" xfId="8" xr:uid="{00000000-0005-0000-0000-000007000000}"/>
    <cellStyle name="Komma 2" xfId="9" xr:uid="{00000000-0005-0000-0000-000008000000}"/>
    <cellStyle name="Komma 2 2" xfId="25" xr:uid="{00000000-0005-0000-0000-000009000000}"/>
    <cellStyle name="Komma 3" xfId="10" xr:uid="{00000000-0005-0000-0000-00000A000000}"/>
    <cellStyle name="Link 2" xfId="11" xr:uid="{00000000-0005-0000-0000-00000B000000}"/>
    <cellStyle name="Neutral 2" xfId="12" xr:uid="{00000000-0005-0000-0000-00000C000000}"/>
    <cellStyle name="Normal" xfId="0" builtinId="0"/>
    <cellStyle name="Normal 10" xfId="13" xr:uid="{00000000-0005-0000-0000-00000E000000}"/>
    <cellStyle name="Normal 2" xfId="14" xr:uid="{00000000-0005-0000-0000-00000F000000}"/>
    <cellStyle name="Normal 3" xfId="1" xr:uid="{00000000-0005-0000-0000-000010000000}"/>
    <cellStyle name="Normal 6" xfId="15" xr:uid="{00000000-0005-0000-0000-000011000000}"/>
    <cellStyle name="Normal 6 2" xfId="16" xr:uid="{00000000-0005-0000-0000-000012000000}"/>
    <cellStyle name="Output 2" xfId="17" xr:uid="{00000000-0005-0000-0000-000013000000}"/>
    <cellStyle name="Percen - Type1" xfId="18" xr:uid="{00000000-0005-0000-0000-000014000000}"/>
    <cellStyle name="Percent 2" xfId="19" xr:uid="{00000000-0005-0000-0000-000015000000}"/>
    <cellStyle name="Porcentaje" xfId="23" builtinId="5"/>
    <cellStyle name="Procent 2" xfId="20" xr:uid="{00000000-0005-0000-0000-000017000000}"/>
    <cellStyle name="Procent 3" xfId="21" xr:uid="{00000000-0005-0000-0000-000018000000}"/>
    <cellStyle name="Total 2" xfId="22" xr:uid="{00000000-0005-0000-0000-00001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ens.dk/0110_2014%20teknologikatalog%20opdat/Fase%203/PV%20HURTIG%20JAN2017/oktober%202017/Copy%20of%2020-23_electricity_generation_-_non-thermal_processes_solar%20PV%20_%20data%20sheet%20rin%2011ok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PC\Desktop\COOP%20DANESA\Catalogue\MX%20TC%20Data%20Sheets%20-%20final%20draft_revisi&#243;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 Photovoltaics  LARGE Old"/>
      <sheetName val="arbejds ark LARGE New"/>
      <sheetName val="22 Photovoltaics  SMALL old "/>
      <sheetName val="fra leverandører"/>
      <sheetName val="22 Photovoltaics  LARGE new"/>
    </sheetNames>
    <sheetDataSet>
      <sheetData sheetId="0">
        <row r="2">
          <cell r="N2">
            <v>0.98501248959200671</v>
          </cell>
        </row>
      </sheetData>
      <sheetData sheetId="1">
        <row r="33">
          <cell r="K33">
            <v>1.0720000000000001</v>
          </cell>
        </row>
        <row r="67">
          <cell r="S67">
            <v>0.97574759572313619</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2 Pump Hydro Storage"/>
      <sheetName val="PHS - Datos revisión"/>
      <sheetName val="03 Lithium Ion Battery"/>
      <sheetName val="04 Lead-Acid Battery"/>
      <sheetName val="Lead Acid - Datos revisión."/>
      <sheetName val="05 Na-S Battery"/>
      <sheetName val="Na-S - Datos revision"/>
      <sheetName val="06 Vanadium Redox Flow Battery"/>
      <sheetName val="07 Molten Salt Storage 2f"/>
      <sheetName val="Molten Salt -Datos revisión "/>
      <sheetName val="08 CAES"/>
      <sheetName val="09 Supercapacitors"/>
      <sheetName val="Supercapacit - Datos recientes"/>
      <sheetName val="10 Flywheels"/>
      <sheetName val="Flywheels - Datos recientes"/>
      <sheetName val="VR Flow - Datos revision"/>
      <sheetName val="CAES -Datos recien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499984740745262"/>
  </sheetPr>
  <dimension ref="A1:Y63"/>
  <sheetViews>
    <sheetView showGridLines="0" tabSelected="1" zoomScaleNormal="100" workbookViewId="0">
      <selection activeCell="B3" sqref="B3:K35"/>
    </sheetView>
  </sheetViews>
  <sheetFormatPr baseColWidth="10" defaultColWidth="13.7109375" defaultRowHeight="14.45" customHeight="1" x14ac:dyDescent="0.35"/>
  <cols>
    <col min="1" max="1" width="10" style="2" customWidth="1"/>
    <col min="2" max="2" width="61" style="2" customWidth="1"/>
    <col min="3" max="9" width="10.7109375" style="2" customWidth="1"/>
    <col min="10" max="10" width="10" style="2" customWidth="1"/>
    <col min="11" max="11" width="13.7109375" style="2"/>
    <col min="12" max="12" width="34.42578125" style="2" customWidth="1"/>
    <col min="13" max="16384" width="13.7109375" style="2"/>
  </cols>
  <sheetData>
    <row r="1" spans="2:25" ht="14.45" customHeight="1" x14ac:dyDescent="0.35">
      <c r="B1" s="24"/>
      <c r="H1" s="65"/>
      <c r="I1" s="65"/>
      <c r="J1" s="69"/>
    </row>
    <row r="2" spans="2:25" ht="14.45" customHeight="1" x14ac:dyDescent="0.35">
      <c r="B2" s="24"/>
      <c r="H2" s="66"/>
      <c r="I2" s="66"/>
      <c r="J2" s="70"/>
    </row>
    <row r="3" spans="2:25" ht="20.100000000000001" customHeight="1" x14ac:dyDescent="0.35">
      <c r="B3" s="85" t="s">
        <v>48</v>
      </c>
      <c r="C3" s="86" t="s">
        <v>47</v>
      </c>
      <c r="D3" s="86"/>
      <c r="E3" s="86"/>
      <c r="F3" s="86"/>
      <c r="G3" s="86"/>
      <c r="H3" s="86"/>
      <c r="I3" s="86"/>
      <c r="J3" s="86"/>
      <c r="K3" s="86"/>
      <c r="L3" s="72"/>
      <c r="M3" s="73"/>
      <c r="N3" s="74"/>
      <c r="O3" s="74"/>
      <c r="P3" s="74"/>
      <c r="Q3" s="74"/>
      <c r="R3" s="74"/>
      <c r="S3" s="74"/>
      <c r="T3" s="74"/>
      <c r="U3" s="74"/>
      <c r="V3" s="74"/>
      <c r="W3" s="74"/>
      <c r="X3" s="74"/>
    </row>
    <row r="4" spans="2:25" ht="30" customHeight="1" x14ac:dyDescent="0.35">
      <c r="B4" s="64"/>
      <c r="C4" s="87">
        <v>2020</v>
      </c>
      <c r="D4" s="87">
        <v>2030</v>
      </c>
      <c r="E4" s="87">
        <v>2050</v>
      </c>
      <c r="F4" s="86" t="s">
        <v>46</v>
      </c>
      <c r="G4" s="86"/>
      <c r="H4" s="86" t="s">
        <v>132</v>
      </c>
      <c r="I4" s="86"/>
      <c r="J4" s="87" t="s">
        <v>45</v>
      </c>
      <c r="K4" s="87" t="s">
        <v>44</v>
      </c>
      <c r="L4" s="72"/>
      <c r="M4" s="73"/>
      <c r="N4" s="74"/>
      <c r="O4" s="74"/>
      <c r="P4" s="74"/>
      <c r="Q4" s="74"/>
      <c r="R4" s="74"/>
      <c r="S4" s="74"/>
      <c r="T4" s="74"/>
      <c r="U4" s="74"/>
      <c r="V4" s="74"/>
      <c r="W4" s="74"/>
      <c r="X4" s="74"/>
    </row>
    <row r="5" spans="2:25" ht="20.100000000000001" customHeight="1" x14ac:dyDescent="0.35">
      <c r="B5" s="85" t="s">
        <v>43</v>
      </c>
      <c r="C5" s="87"/>
      <c r="D5" s="87"/>
      <c r="E5" s="87"/>
      <c r="F5" s="87" t="s">
        <v>41</v>
      </c>
      <c r="G5" s="87" t="s">
        <v>42</v>
      </c>
      <c r="H5" s="87" t="s">
        <v>41</v>
      </c>
      <c r="I5" s="87" t="s">
        <v>40</v>
      </c>
      <c r="J5" s="87"/>
      <c r="K5" s="87"/>
      <c r="L5" s="75"/>
      <c r="M5" s="76"/>
      <c r="N5" s="74"/>
      <c r="O5" s="74"/>
      <c r="P5" s="74"/>
      <c r="Q5" s="74"/>
      <c r="R5" s="74"/>
      <c r="S5" s="74"/>
      <c r="T5" s="74"/>
      <c r="U5" s="74"/>
      <c r="V5" s="74"/>
      <c r="W5" s="74"/>
      <c r="X5" s="74"/>
    </row>
    <row r="6" spans="2:25" ht="20.100000000000001" customHeight="1" x14ac:dyDescent="0.35">
      <c r="B6" s="88" t="s">
        <v>39</v>
      </c>
      <c r="C6" s="89" t="s">
        <v>67</v>
      </c>
      <c r="D6" s="89"/>
      <c r="E6" s="89"/>
      <c r="F6" s="89"/>
      <c r="G6" s="64"/>
      <c r="H6" s="64"/>
      <c r="I6" s="64"/>
      <c r="J6" s="64"/>
      <c r="K6" s="64"/>
      <c r="L6" s="67"/>
      <c r="M6" s="68"/>
      <c r="N6" s="71"/>
      <c r="O6" s="71"/>
      <c r="P6" s="71"/>
      <c r="Q6" s="71"/>
      <c r="R6" s="71"/>
      <c r="S6" s="71"/>
      <c r="T6" s="71"/>
      <c r="U6" s="71"/>
      <c r="V6" s="71"/>
      <c r="W6" s="71"/>
      <c r="X6" s="71"/>
      <c r="Y6" s="25"/>
    </row>
    <row r="7" spans="2:25" ht="20.100000000000001" customHeight="1" x14ac:dyDescent="0.35">
      <c r="B7" s="88" t="s">
        <v>38</v>
      </c>
      <c r="C7" s="89" t="s">
        <v>68</v>
      </c>
      <c r="D7" s="89"/>
      <c r="E7" s="89"/>
      <c r="F7" s="89"/>
      <c r="G7" s="64"/>
      <c r="H7" s="64"/>
      <c r="I7" s="64"/>
      <c r="J7" s="64"/>
      <c r="K7" s="64"/>
      <c r="L7" s="67"/>
      <c r="M7" s="68"/>
      <c r="N7" s="71"/>
      <c r="O7" s="71"/>
      <c r="P7" s="71"/>
      <c r="Q7" s="71"/>
      <c r="R7" s="71"/>
      <c r="S7" s="71"/>
      <c r="T7" s="71"/>
      <c r="U7" s="71"/>
      <c r="V7" s="71"/>
      <c r="W7" s="71"/>
      <c r="X7" s="71"/>
    </row>
    <row r="8" spans="2:25" ht="20.100000000000001" customHeight="1" x14ac:dyDescent="0.35">
      <c r="B8" s="88" t="s">
        <v>37</v>
      </c>
      <c r="C8" s="90">
        <v>1362</v>
      </c>
      <c r="D8" s="90">
        <v>1362</v>
      </c>
      <c r="E8" s="90">
        <v>1362</v>
      </c>
      <c r="F8" s="90">
        <v>1362</v>
      </c>
      <c r="G8" s="90">
        <v>1362</v>
      </c>
      <c r="H8" s="90">
        <v>1362</v>
      </c>
      <c r="I8" s="90">
        <v>1362</v>
      </c>
      <c r="J8" s="64"/>
      <c r="K8" s="64" t="s">
        <v>6</v>
      </c>
      <c r="L8" s="67"/>
      <c r="M8" s="68"/>
      <c r="N8" s="1"/>
      <c r="O8" s="1"/>
      <c r="P8" s="1"/>
      <c r="Q8" s="1"/>
      <c r="R8" s="1"/>
      <c r="S8" s="1"/>
      <c r="T8" s="1"/>
      <c r="U8" s="1"/>
      <c r="V8" s="1"/>
      <c r="W8" s="1"/>
      <c r="X8" s="1"/>
    </row>
    <row r="9" spans="2:25" ht="20.100000000000001" customHeight="1" x14ac:dyDescent="0.35">
      <c r="B9" s="88" t="s">
        <v>36</v>
      </c>
      <c r="C9" s="90">
        <v>150</v>
      </c>
      <c r="D9" s="90">
        <v>150</v>
      </c>
      <c r="E9" s="90">
        <v>150</v>
      </c>
      <c r="F9" s="90">
        <v>150</v>
      </c>
      <c r="G9" s="90">
        <v>150</v>
      </c>
      <c r="H9" s="90">
        <v>150</v>
      </c>
      <c r="I9" s="90">
        <v>150</v>
      </c>
      <c r="J9" s="64" t="s">
        <v>14</v>
      </c>
      <c r="K9" s="64" t="s">
        <v>6</v>
      </c>
      <c r="L9" s="67"/>
      <c r="M9" s="68"/>
      <c r="N9" s="1"/>
      <c r="O9" s="3"/>
      <c r="P9" s="3"/>
      <c r="Q9" s="3"/>
      <c r="R9" s="3"/>
      <c r="S9" s="3"/>
      <c r="T9" s="3"/>
      <c r="U9" s="3"/>
      <c r="V9" s="3"/>
      <c r="W9" s="3"/>
      <c r="X9" s="3"/>
    </row>
    <row r="10" spans="2:25" ht="20.100000000000001" customHeight="1" x14ac:dyDescent="0.35">
      <c r="B10" s="88" t="s">
        <v>35</v>
      </c>
      <c r="C10" s="90">
        <v>256</v>
      </c>
      <c r="D10" s="90">
        <v>256</v>
      </c>
      <c r="E10" s="90">
        <v>256</v>
      </c>
      <c r="F10" s="90">
        <v>256</v>
      </c>
      <c r="G10" s="90">
        <v>256</v>
      </c>
      <c r="H10" s="90">
        <v>256</v>
      </c>
      <c r="I10" s="90">
        <v>256</v>
      </c>
      <c r="J10" s="64"/>
      <c r="K10" s="64" t="s">
        <v>6</v>
      </c>
      <c r="L10" s="67"/>
      <c r="M10" s="68"/>
      <c r="N10" s="1"/>
      <c r="O10" s="1"/>
      <c r="P10" s="1"/>
      <c r="Q10" s="1"/>
      <c r="R10" s="1"/>
      <c r="S10" s="1"/>
      <c r="T10" s="1"/>
      <c r="U10" s="1"/>
      <c r="V10" s="1"/>
      <c r="W10" s="1"/>
      <c r="X10" s="1"/>
    </row>
    <row r="11" spans="2:25" ht="20.100000000000001" customHeight="1" x14ac:dyDescent="0.35">
      <c r="B11" s="88" t="s">
        <v>50</v>
      </c>
      <c r="C11" s="64">
        <v>95</v>
      </c>
      <c r="D11" s="64">
        <v>95</v>
      </c>
      <c r="E11" s="64">
        <v>95</v>
      </c>
      <c r="F11" s="64">
        <v>95</v>
      </c>
      <c r="G11" s="64">
        <v>95</v>
      </c>
      <c r="H11" s="64">
        <v>95</v>
      </c>
      <c r="I11" s="64">
        <v>95</v>
      </c>
      <c r="J11" s="64" t="s">
        <v>51</v>
      </c>
      <c r="K11" s="64" t="s">
        <v>55</v>
      </c>
      <c r="L11" s="26"/>
      <c r="M11" s="27"/>
      <c r="N11" s="1"/>
      <c r="O11" s="1"/>
      <c r="P11" s="1"/>
      <c r="Q11" s="1"/>
      <c r="R11" s="1"/>
      <c r="S11" s="1"/>
      <c r="T11" s="1"/>
      <c r="U11" s="1"/>
      <c r="V11" s="1"/>
      <c r="W11" s="1"/>
      <c r="X11" s="1"/>
    </row>
    <row r="12" spans="2:25" ht="20.100000000000001" customHeight="1" x14ac:dyDescent="0.35">
      <c r="B12" s="88" t="s">
        <v>152</v>
      </c>
      <c r="C12" s="91">
        <f>(POWER(C11/100,0.5))*100</f>
        <v>97.467943448089628</v>
      </c>
      <c r="D12" s="91">
        <f t="shared" ref="D12:I12" si="0">(POWER(D11/100,0.5))*100</f>
        <v>97.467943448089628</v>
      </c>
      <c r="E12" s="91">
        <f t="shared" si="0"/>
        <v>97.467943448089628</v>
      </c>
      <c r="F12" s="91">
        <f t="shared" si="0"/>
        <v>97.467943448089628</v>
      </c>
      <c r="G12" s="91">
        <f t="shared" si="0"/>
        <v>97.467943448089628</v>
      </c>
      <c r="H12" s="91">
        <f t="shared" si="0"/>
        <v>97.467943448089628</v>
      </c>
      <c r="I12" s="91">
        <f t="shared" si="0"/>
        <v>97.467943448089628</v>
      </c>
      <c r="J12" s="64"/>
      <c r="K12" s="92"/>
      <c r="L12" s="67"/>
      <c r="M12" s="68"/>
      <c r="N12" s="1"/>
      <c r="O12" s="1"/>
      <c r="P12" s="1"/>
      <c r="Q12" s="1"/>
      <c r="R12" s="1"/>
      <c r="S12" s="1"/>
      <c r="T12" s="1"/>
      <c r="U12" s="1"/>
      <c r="V12" s="1"/>
      <c r="W12" s="1"/>
      <c r="X12" s="1"/>
    </row>
    <row r="13" spans="2:25" ht="20.100000000000001" customHeight="1" x14ac:dyDescent="0.35">
      <c r="B13" s="93" t="s">
        <v>34</v>
      </c>
      <c r="C13" s="91">
        <f>C12</f>
        <v>97.467943448089628</v>
      </c>
      <c r="D13" s="91">
        <f t="shared" ref="D13:E13" si="1">D12</f>
        <v>97.467943448089628</v>
      </c>
      <c r="E13" s="91">
        <f t="shared" si="1"/>
        <v>97.467943448089628</v>
      </c>
      <c r="F13" s="91">
        <f t="shared" ref="F13" si="2">F12</f>
        <v>97.467943448089628</v>
      </c>
      <c r="G13" s="91">
        <f t="shared" ref="G13" si="3">G12</f>
        <v>97.467943448089628</v>
      </c>
      <c r="H13" s="91">
        <f t="shared" ref="H13" si="4">H12</f>
        <v>97.467943448089628</v>
      </c>
      <c r="I13" s="91">
        <f t="shared" ref="I13" si="5">I12</f>
        <v>97.467943448089628</v>
      </c>
      <c r="J13" s="64"/>
      <c r="K13" s="64"/>
      <c r="L13" s="4"/>
      <c r="M13" s="5"/>
      <c r="N13" s="1"/>
      <c r="O13" s="1"/>
      <c r="P13" s="1"/>
      <c r="Q13" s="1"/>
      <c r="R13" s="1"/>
      <c r="S13" s="1"/>
      <c r="T13" s="1"/>
      <c r="U13" s="1"/>
      <c r="V13" s="1"/>
      <c r="W13" s="1"/>
      <c r="X13" s="1"/>
    </row>
    <row r="14" spans="2:25" ht="20.100000000000001" customHeight="1" x14ac:dyDescent="0.35">
      <c r="B14" s="88" t="s">
        <v>33</v>
      </c>
      <c r="C14" s="91">
        <v>3</v>
      </c>
      <c r="D14" s="64">
        <v>3</v>
      </c>
      <c r="E14" s="64">
        <v>3</v>
      </c>
      <c r="F14" s="94">
        <v>1</v>
      </c>
      <c r="G14" s="94">
        <v>5</v>
      </c>
      <c r="H14" s="94">
        <f>F14</f>
        <v>1</v>
      </c>
      <c r="I14" s="94">
        <f>G14</f>
        <v>5</v>
      </c>
      <c r="J14" s="64"/>
      <c r="K14" s="64" t="s">
        <v>56</v>
      </c>
      <c r="L14" s="4"/>
      <c r="M14" s="5"/>
      <c r="N14" s="1"/>
      <c r="O14" s="1"/>
      <c r="P14" s="1"/>
      <c r="Q14" s="1"/>
      <c r="R14" s="1"/>
      <c r="S14" s="1"/>
      <c r="T14" s="1"/>
      <c r="U14" s="1"/>
      <c r="V14" s="1"/>
      <c r="W14" s="1"/>
      <c r="X14" s="1"/>
    </row>
    <row r="15" spans="2:25" ht="20.100000000000001" customHeight="1" x14ac:dyDescent="0.35">
      <c r="B15" s="88" t="s">
        <v>32</v>
      </c>
      <c r="C15" s="64" t="s">
        <v>16</v>
      </c>
      <c r="D15" s="64"/>
      <c r="E15" s="64"/>
      <c r="F15" s="64"/>
      <c r="G15" s="64"/>
      <c r="H15" s="64"/>
      <c r="I15" s="64"/>
      <c r="J15" s="64"/>
      <c r="K15" s="64"/>
      <c r="L15" s="4"/>
      <c r="M15" s="5"/>
      <c r="N15" s="1"/>
      <c r="O15" s="1"/>
      <c r="P15" s="1"/>
      <c r="Q15" s="1"/>
      <c r="R15" s="1"/>
      <c r="S15" s="1"/>
      <c r="T15" s="1"/>
      <c r="U15" s="1"/>
      <c r="V15" s="1"/>
      <c r="W15" s="1"/>
      <c r="X15" s="1"/>
    </row>
    <row r="16" spans="2:25" ht="20.100000000000001" customHeight="1" x14ac:dyDescent="0.35">
      <c r="B16" s="88" t="s">
        <v>31</v>
      </c>
      <c r="C16" s="64" t="s">
        <v>16</v>
      </c>
      <c r="D16" s="64"/>
      <c r="E16" s="64"/>
      <c r="F16" s="64"/>
      <c r="G16" s="64"/>
      <c r="H16" s="64"/>
      <c r="I16" s="64"/>
      <c r="J16" s="64"/>
      <c r="K16" s="64"/>
      <c r="L16" s="4"/>
      <c r="M16" s="5"/>
      <c r="N16" s="1"/>
      <c r="O16" s="1"/>
      <c r="P16" s="1"/>
      <c r="Q16" s="1"/>
      <c r="R16" s="1"/>
      <c r="S16" s="1"/>
      <c r="T16" s="1"/>
      <c r="U16" s="1"/>
      <c r="V16" s="1"/>
      <c r="W16" s="1"/>
      <c r="X16" s="1"/>
    </row>
    <row r="17" spans="2:25" ht="20.100000000000001" customHeight="1" x14ac:dyDescent="0.35">
      <c r="B17" s="88" t="s">
        <v>30</v>
      </c>
      <c r="C17" s="64">
        <v>30</v>
      </c>
      <c r="D17" s="64">
        <v>30</v>
      </c>
      <c r="E17" s="64">
        <v>30</v>
      </c>
      <c r="F17" s="64">
        <v>30</v>
      </c>
      <c r="G17" s="64">
        <v>30</v>
      </c>
      <c r="H17" s="64">
        <v>30</v>
      </c>
      <c r="I17" s="64">
        <v>30</v>
      </c>
      <c r="J17" s="64"/>
      <c r="K17" s="64" t="s">
        <v>6</v>
      </c>
      <c r="L17" s="4"/>
      <c r="M17" s="5"/>
      <c r="N17" s="1"/>
      <c r="O17" s="1"/>
      <c r="P17" s="1"/>
      <c r="Q17" s="1"/>
      <c r="R17" s="1"/>
      <c r="S17" s="1"/>
      <c r="T17" s="1"/>
      <c r="U17" s="1"/>
      <c r="V17" s="1"/>
      <c r="W17" s="1"/>
      <c r="X17" s="1"/>
    </row>
    <row r="18" spans="2:25" ht="20.100000000000001" customHeight="1" x14ac:dyDescent="0.35">
      <c r="B18" s="88" t="s">
        <v>29</v>
      </c>
      <c r="C18" s="64" t="s">
        <v>16</v>
      </c>
      <c r="D18" s="64"/>
      <c r="E18" s="64"/>
      <c r="F18" s="64"/>
      <c r="G18" s="64"/>
      <c r="H18" s="64"/>
      <c r="I18" s="64"/>
      <c r="J18" s="64"/>
      <c r="K18" s="64"/>
      <c r="L18" s="4"/>
      <c r="M18" s="5"/>
      <c r="N18" s="1"/>
      <c r="O18" s="1"/>
      <c r="P18" s="1"/>
      <c r="Q18" s="1"/>
      <c r="R18" s="1"/>
      <c r="S18" s="1"/>
      <c r="T18" s="1"/>
      <c r="U18" s="1"/>
      <c r="V18" s="1"/>
      <c r="W18" s="1"/>
      <c r="X18" s="1"/>
    </row>
    <row r="19" spans="2:25" ht="20.100000000000001" customHeight="1" x14ac:dyDescent="0.35">
      <c r="B19" s="95" t="s">
        <v>21</v>
      </c>
      <c r="C19" s="64">
        <v>10000</v>
      </c>
      <c r="D19" s="64">
        <v>10000</v>
      </c>
      <c r="E19" s="64">
        <v>10000</v>
      </c>
      <c r="F19" s="64">
        <v>10000</v>
      </c>
      <c r="G19" s="64">
        <v>10000</v>
      </c>
      <c r="H19" s="64">
        <v>10000</v>
      </c>
      <c r="I19" s="64">
        <v>10000</v>
      </c>
      <c r="J19" s="64"/>
      <c r="K19" s="64" t="s">
        <v>5</v>
      </c>
      <c r="L19" s="4"/>
      <c r="M19" s="5"/>
      <c r="N19" s="1"/>
      <c r="O19" s="5"/>
      <c r="P19" s="6"/>
      <c r="Q19" s="6"/>
      <c r="R19" s="6"/>
      <c r="S19" s="6"/>
      <c r="T19" s="6"/>
      <c r="U19" s="6"/>
      <c r="V19" s="6"/>
      <c r="W19" s="6"/>
      <c r="X19" s="6"/>
    </row>
    <row r="20" spans="2:25" ht="20.100000000000001" customHeight="1" x14ac:dyDescent="0.35">
      <c r="B20" s="96" t="s">
        <v>28</v>
      </c>
      <c r="C20" s="96"/>
      <c r="D20" s="96"/>
      <c r="E20" s="96"/>
      <c r="F20" s="96"/>
      <c r="G20" s="96"/>
      <c r="H20" s="96"/>
      <c r="I20" s="96"/>
      <c r="J20" s="96"/>
      <c r="K20" s="96"/>
      <c r="L20" s="7"/>
      <c r="M20" s="8"/>
      <c r="N20" s="8"/>
      <c r="O20" s="1"/>
      <c r="P20" s="1"/>
      <c r="Q20" s="1"/>
      <c r="R20" s="1"/>
      <c r="S20" s="1"/>
      <c r="T20" s="1"/>
      <c r="U20" s="1"/>
      <c r="V20" s="1"/>
      <c r="W20" s="1"/>
      <c r="X20" s="1"/>
    </row>
    <row r="21" spans="2:25" ht="20.100000000000001" customHeight="1" x14ac:dyDescent="0.35">
      <c r="B21" s="88" t="s">
        <v>83</v>
      </c>
      <c r="C21" s="64">
        <v>700</v>
      </c>
      <c r="D21" s="64">
        <v>700</v>
      </c>
      <c r="E21" s="64">
        <v>700</v>
      </c>
      <c r="F21" s="64">
        <v>700</v>
      </c>
      <c r="G21" s="64">
        <v>700</v>
      </c>
      <c r="H21" s="64">
        <v>700</v>
      </c>
      <c r="I21" s="64">
        <v>700</v>
      </c>
      <c r="J21" s="64" t="s">
        <v>65</v>
      </c>
      <c r="K21" s="64" t="s">
        <v>60</v>
      </c>
      <c r="L21" s="4"/>
      <c r="M21" s="1"/>
      <c r="N21" s="1"/>
      <c r="O21" s="1"/>
      <c r="P21" s="1"/>
      <c r="Q21" s="1"/>
      <c r="R21" s="1"/>
      <c r="S21" s="1"/>
      <c r="T21" s="1"/>
      <c r="U21" s="1"/>
      <c r="V21" s="1"/>
      <c r="W21" s="1"/>
      <c r="X21" s="1"/>
    </row>
    <row r="22" spans="2:25" ht="20.100000000000001" customHeight="1" x14ac:dyDescent="0.35">
      <c r="B22" s="88" t="s">
        <v>84</v>
      </c>
      <c r="C22" s="64" t="s">
        <v>59</v>
      </c>
      <c r="D22" s="64"/>
      <c r="E22" s="64"/>
      <c r="F22" s="64"/>
      <c r="G22" s="64"/>
      <c r="H22" s="64"/>
      <c r="I22" s="64"/>
      <c r="J22" s="64"/>
      <c r="K22" s="64"/>
      <c r="L22" s="67"/>
      <c r="M22" s="68"/>
      <c r="N22" s="1"/>
      <c r="O22" s="1"/>
      <c r="P22" s="1"/>
      <c r="Q22" s="1"/>
      <c r="R22" s="1"/>
      <c r="S22" s="1"/>
      <c r="T22" s="1"/>
      <c r="U22" s="1"/>
      <c r="V22" s="1"/>
      <c r="W22" s="1"/>
      <c r="X22" s="1"/>
    </row>
    <row r="23" spans="2:25" ht="20.100000000000001" customHeight="1" x14ac:dyDescent="0.35">
      <c r="B23" s="96" t="s">
        <v>27</v>
      </c>
      <c r="C23" s="96"/>
      <c r="D23" s="96"/>
      <c r="E23" s="96"/>
      <c r="F23" s="96"/>
      <c r="G23" s="96"/>
      <c r="H23" s="96"/>
      <c r="I23" s="96"/>
      <c r="J23" s="96"/>
      <c r="K23" s="96"/>
      <c r="L23" s="7"/>
      <c r="M23" s="8"/>
      <c r="N23" s="8"/>
      <c r="O23" s="1"/>
      <c r="P23" s="1"/>
      <c r="Q23" s="1"/>
      <c r="R23" s="1"/>
      <c r="S23" s="1"/>
      <c r="T23" s="1"/>
      <c r="U23" s="1"/>
      <c r="V23" s="1"/>
      <c r="W23" s="1"/>
      <c r="X23" s="1"/>
    </row>
    <row r="24" spans="2:25" ht="20.100000000000001" customHeight="1" x14ac:dyDescent="0.35">
      <c r="B24" s="88" t="s">
        <v>26</v>
      </c>
      <c r="C24" s="97">
        <f>(C8*C25+C10*C26)/C8</f>
        <v>0.22078892149779739</v>
      </c>
      <c r="D24" s="97">
        <f t="shared" ref="D24:I24" si="6">(D8*D25+D10*D26)/D8</f>
        <v>0.21451853149779737</v>
      </c>
      <c r="E24" s="97">
        <f t="shared" si="6"/>
        <v>0.21122183149779739</v>
      </c>
      <c r="F24" s="97">
        <f t="shared" si="6"/>
        <v>0.21848458149779737</v>
      </c>
      <c r="G24" s="97">
        <f t="shared" si="6"/>
        <v>0.22848458149779738</v>
      </c>
      <c r="H24" s="97">
        <f t="shared" si="6"/>
        <v>0.21248458149779736</v>
      </c>
      <c r="I24" s="97">
        <f t="shared" si="6"/>
        <v>0.22048458149779737</v>
      </c>
      <c r="J24" s="98" t="s">
        <v>62</v>
      </c>
      <c r="K24" s="64" t="s">
        <v>3</v>
      </c>
      <c r="L24" s="4"/>
      <c r="M24" s="5"/>
      <c r="N24" s="1"/>
      <c r="O24" s="1"/>
      <c r="P24" s="1"/>
      <c r="Q24" s="1"/>
      <c r="R24" s="1"/>
      <c r="S24" s="1"/>
      <c r="T24" s="1"/>
      <c r="U24" s="1"/>
      <c r="V24" s="1"/>
      <c r="W24" s="1"/>
      <c r="X24" s="1"/>
    </row>
    <row r="25" spans="2:25" ht="20.100000000000001" customHeight="1" x14ac:dyDescent="0.35">
      <c r="B25" s="88" t="s">
        <v>80</v>
      </c>
      <c r="C25" s="97">
        <v>2.2304340000000002E-2</v>
      </c>
      <c r="D25" s="97">
        <v>1.6033950000000002E-2</v>
      </c>
      <c r="E25" s="97">
        <v>1.2737250000000002E-2</v>
      </c>
      <c r="F25" s="99">
        <v>0.02</v>
      </c>
      <c r="G25" s="90">
        <v>0.03</v>
      </c>
      <c r="H25" s="90">
        <v>1.4E-2</v>
      </c>
      <c r="I25" s="90">
        <v>2.1999999999999999E-2</v>
      </c>
      <c r="J25" s="64" t="s">
        <v>63</v>
      </c>
      <c r="K25" s="64" t="s">
        <v>3</v>
      </c>
      <c r="L25" s="4"/>
      <c r="M25" s="4"/>
      <c r="N25" s="4"/>
      <c r="O25" s="1"/>
      <c r="P25" s="1"/>
      <c r="R25" s="1"/>
      <c r="S25" s="1"/>
      <c r="T25" s="1"/>
      <c r="U25" s="1"/>
      <c r="W25" s="1"/>
      <c r="X25" s="1"/>
      <c r="Y25" s="1"/>
    </row>
    <row r="26" spans="2:25" ht="20.100000000000001" customHeight="1" x14ac:dyDescent="0.35">
      <c r="B26" s="88" t="s">
        <v>25</v>
      </c>
      <c r="C26" s="100">
        <f>1.056</f>
        <v>1.056</v>
      </c>
      <c r="D26" s="100">
        <f t="shared" ref="D26:I26" si="7">1.056</f>
        <v>1.056</v>
      </c>
      <c r="E26" s="100">
        <f t="shared" si="7"/>
        <v>1.056</v>
      </c>
      <c r="F26" s="100">
        <f t="shared" si="7"/>
        <v>1.056</v>
      </c>
      <c r="G26" s="100">
        <f t="shared" si="7"/>
        <v>1.056</v>
      </c>
      <c r="H26" s="100">
        <f t="shared" si="7"/>
        <v>1.056</v>
      </c>
      <c r="I26" s="100">
        <f t="shared" si="7"/>
        <v>1.056</v>
      </c>
      <c r="J26" s="64" t="s">
        <v>12</v>
      </c>
      <c r="K26" s="64" t="s">
        <v>3</v>
      </c>
      <c r="L26" s="67"/>
      <c r="M26" s="68"/>
      <c r="N26" s="1"/>
      <c r="O26" s="9"/>
      <c r="P26" s="9"/>
      <c r="Q26" s="10"/>
      <c r="R26" s="9"/>
      <c r="S26" s="9"/>
      <c r="T26" s="9"/>
      <c r="U26" s="9"/>
      <c r="V26" s="11"/>
      <c r="X26" s="1"/>
      <c r="Y26" s="1"/>
    </row>
    <row r="27" spans="2:25" ht="20.100000000000001" customHeight="1" x14ac:dyDescent="0.35">
      <c r="B27" s="88" t="s">
        <v>24</v>
      </c>
      <c r="C27" s="64" t="s">
        <v>16</v>
      </c>
      <c r="D27" s="64"/>
      <c r="E27" s="64"/>
      <c r="F27" s="90"/>
      <c r="G27" s="90"/>
      <c r="H27" s="90"/>
      <c r="I27" s="90"/>
      <c r="J27" s="64"/>
      <c r="K27" s="64"/>
      <c r="L27" s="4"/>
      <c r="M27" s="5"/>
      <c r="N27" s="1"/>
      <c r="O27" s="1"/>
      <c r="P27" s="1"/>
      <c r="Q27" s="11"/>
      <c r="R27" s="1"/>
      <c r="S27" s="1"/>
      <c r="T27" s="1"/>
      <c r="U27" s="1"/>
      <c r="V27" s="12"/>
      <c r="W27" s="1"/>
      <c r="X27" s="1"/>
    </row>
    <row r="28" spans="2:25" ht="20.100000000000001" customHeight="1" x14ac:dyDescent="0.35">
      <c r="B28" s="88" t="s">
        <v>75</v>
      </c>
      <c r="C28" s="101">
        <v>18.115200000000002</v>
      </c>
      <c r="D28" s="101">
        <v>18.115200000000002</v>
      </c>
      <c r="E28" s="101">
        <v>18.115200000000002</v>
      </c>
      <c r="F28" s="101">
        <v>18.115200000000002</v>
      </c>
      <c r="G28" s="101">
        <v>18.115200000000002</v>
      </c>
      <c r="H28" s="101">
        <v>18.115200000000002</v>
      </c>
      <c r="I28" s="101">
        <v>18.115200000000002</v>
      </c>
      <c r="J28" s="64" t="s">
        <v>76</v>
      </c>
      <c r="K28" s="64" t="s">
        <v>6</v>
      </c>
      <c r="L28" s="4"/>
      <c r="M28" s="5"/>
      <c r="N28" s="1"/>
      <c r="O28" s="1"/>
      <c r="P28" s="1"/>
      <c r="Q28" s="1"/>
      <c r="R28" s="1"/>
      <c r="S28" s="1"/>
      <c r="T28" s="1"/>
      <c r="U28" s="1"/>
      <c r="V28" s="13"/>
      <c r="W28" s="1"/>
      <c r="X28" s="1"/>
    </row>
    <row r="29" spans="2:25" ht="20.100000000000001" customHeight="1" x14ac:dyDescent="0.35">
      <c r="B29" s="88" t="s">
        <v>74</v>
      </c>
      <c r="C29" s="102">
        <v>0.77700000000000002</v>
      </c>
      <c r="D29" s="102">
        <v>0.77700000000000002</v>
      </c>
      <c r="E29" s="102">
        <v>0.77700000000000002</v>
      </c>
      <c r="F29" s="102">
        <v>0.77700000000000002</v>
      </c>
      <c r="G29" s="102">
        <v>0.77700000000000002</v>
      </c>
      <c r="H29" s="102">
        <v>0.77700000000000002</v>
      </c>
      <c r="I29" s="102">
        <v>0.77700000000000002</v>
      </c>
      <c r="J29" s="64" t="s">
        <v>77</v>
      </c>
      <c r="K29" s="64" t="s">
        <v>6</v>
      </c>
      <c r="L29" s="4"/>
      <c r="M29" s="5"/>
      <c r="N29" s="1"/>
      <c r="O29" s="1"/>
      <c r="P29" s="1"/>
      <c r="Q29" s="1"/>
      <c r="R29" s="1"/>
      <c r="S29" s="1"/>
      <c r="T29" s="1"/>
      <c r="U29" s="1"/>
      <c r="V29" s="1"/>
      <c r="W29" s="1"/>
      <c r="X29" s="1"/>
    </row>
    <row r="30" spans="2:25" ht="20.100000000000001" customHeight="1" x14ac:dyDescent="0.35">
      <c r="B30" s="96" t="s">
        <v>23</v>
      </c>
      <c r="C30" s="96"/>
      <c r="D30" s="96"/>
      <c r="E30" s="96"/>
      <c r="F30" s="96"/>
      <c r="G30" s="96"/>
      <c r="H30" s="96"/>
      <c r="I30" s="96"/>
      <c r="J30" s="96"/>
      <c r="K30" s="96"/>
      <c r="L30" s="7"/>
      <c r="M30" s="8"/>
      <c r="N30" s="8"/>
      <c r="O30" s="1"/>
      <c r="P30" s="1"/>
      <c r="Q30" s="1"/>
      <c r="R30" s="1"/>
      <c r="S30" s="1"/>
      <c r="T30" s="1"/>
      <c r="U30" s="1"/>
      <c r="V30" s="1"/>
      <c r="W30" s="1"/>
      <c r="X30" s="1"/>
    </row>
    <row r="31" spans="2:25" ht="20.100000000000001" customHeight="1" x14ac:dyDescent="0.35">
      <c r="B31" s="88" t="s">
        <v>22</v>
      </c>
      <c r="C31" s="97">
        <f>(C26*C10+C8*C25)/C10</f>
        <v>1.1746660589062501</v>
      </c>
      <c r="D31" s="97">
        <f t="shared" ref="D31:I31" si="8">(D26*D10+D8*D25)/D10</f>
        <v>1.1413056246093751</v>
      </c>
      <c r="E31" s="97">
        <f t="shared" si="8"/>
        <v>1.1237661503906251</v>
      </c>
      <c r="F31" s="97">
        <f t="shared" si="8"/>
        <v>1.1624062500000001</v>
      </c>
      <c r="G31" s="97">
        <f t="shared" si="8"/>
        <v>1.2156093750000001</v>
      </c>
      <c r="H31" s="97">
        <f t="shared" si="8"/>
        <v>1.130484375</v>
      </c>
      <c r="I31" s="97">
        <f t="shared" si="8"/>
        <v>1.173046875</v>
      </c>
      <c r="J31" s="64" t="s">
        <v>9</v>
      </c>
      <c r="K31" s="64" t="s">
        <v>6</v>
      </c>
      <c r="L31" s="77"/>
      <c r="M31" s="78"/>
      <c r="N31" s="1"/>
      <c r="O31" s="1"/>
      <c r="P31" s="1"/>
      <c r="Q31" s="1"/>
      <c r="R31" s="1"/>
      <c r="S31" s="1"/>
      <c r="T31" s="1"/>
      <c r="U31" s="1"/>
      <c r="V31" s="1"/>
      <c r="W31" s="1"/>
      <c r="X31" s="1"/>
    </row>
    <row r="32" spans="2:25" ht="20.100000000000001" customHeight="1" x14ac:dyDescent="0.35">
      <c r="B32" s="88" t="s">
        <v>20</v>
      </c>
      <c r="C32" s="64">
        <f>ROUND(C34/(C$8/C$10),0)</f>
        <v>14</v>
      </c>
      <c r="D32" s="64">
        <f t="shared" ref="D32:I32" si="9">ROUND(D34/(D$8/D$10),0)</f>
        <v>14</v>
      </c>
      <c r="E32" s="64">
        <f t="shared" si="9"/>
        <v>14</v>
      </c>
      <c r="F32" s="64">
        <f t="shared" si="9"/>
        <v>8</v>
      </c>
      <c r="G32" s="64">
        <f t="shared" si="9"/>
        <v>21</v>
      </c>
      <c r="H32" s="64">
        <f t="shared" si="9"/>
        <v>8</v>
      </c>
      <c r="I32" s="64">
        <f t="shared" si="9"/>
        <v>21</v>
      </c>
      <c r="J32" s="64" t="s">
        <v>57</v>
      </c>
      <c r="K32" s="64" t="s">
        <v>5</v>
      </c>
      <c r="L32" s="4"/>
      <c r="M32" s="5"/>
      <c r="N32" s="5"/>
      <c r="O32" s="5"/>
      <c r="P32" s="6"/>
      <c r="Q32" s="6"/>
      <c r="R32" s="6"/>
      <c r="S32" s="6"/>
      <c r="T32" s="6"/>
      <c r="U32" s="6"/>
      <c r="V32" s="6"/>
      <c r="W32" s="6"/>
      <c r="X32" s="6"/>
    </row>
    <row r="33" spans="1:24" ht="20.100000000000001" customHeight="1" x14ac:dyDescent="0.35">
      <c r="B33" s="88" t="s">
        <v>19</v>
      </c>
      <c r="C33" s="64">
        <f>ROUND(C35/(C$8/C$10),0)</f>
        <v>26</v>
      </c>
      <c r="D33" s="64">
        <f t="shared" ref="D33:I33" si="10">ROUND(D35/(D$8/D$10),0)</f>
        <v>26</v>
      </c>
      <c r="E33" s="64">
        <f t="shared" si="10"/>
        <v>26</v>
      </c>
      <c r="F33" s="64">
        <f t="shared" si="10"/>
        <v>14</v>
      </c>
      <c r="G33" s="64">
        <f t="shared" si="10"/>
        <v>38</v>
      </c>
      <c r="H33" s="64">
        <f t="shared" si="10"/>
        <v>14</v>
      </c>
      <c r="I33" s="64">
        <f t="shared" si="10"/>
        <v>38</v>
      </c>
      <c r="J33" s="64" t="s">
        <v>57</v>
      </c>
      <c r="K33" s="64" t="s">
        <v>5</v>
      </c>
      <c r="L33" s="4"/>
      <c r="M33" s="5"/>
      <c r="N33" s="5"/>
      <c r="O33" s="5"/>
      <c r="P33" s="6"/>
      <c r="Q33" s="6"/>
      <c r="R33" s="6"/>
      <c r="S33" s="6"/>
      <c r="T33" s="6"/>
      <c r="U33" s="6"/>
      <c r="V33" s="6"/>
      <c r="W33" s="6"/>
      <c r="X33" s="14"/>
    </row>
    <row r="34" spans="1:24" ht="20.100000000000001" customHeight="1" x14ac:dyDescent="0.35">
      <c r="B34" s="88" t="s">
        <v>18</v>
      </c>
      <c r="C34" s="94">
        <f>AVERAGE(F34:G34)</f>
        <v>75</v>
      </c>
      <c r="D34" s="64">
        <v>75</v>
      </c>
      <c r="E34" s="64">
        <v>75</v>
      </c>
      <c r="F34" s="101">
        <v>40</v>
      </c>
      <c r="G34" s="101">
        <v>110</v>
      </c>
      <c r="H34" s="101">
        <f>F34</f>
        <v>40</v>
      </c>
      <c r="I34" s="101">
        <f t="shared" ref="I34:I35" si="11">G34</f>
        <v>110</v>
      </c>
      <c r="J34" s="64"/>
      <c r="K34" s="64" t="s">
        <v>5</v>
      </c>
      <c r="L34" s="4"/>
      <c r="M34" s="5"/>
      <c r="N34" s="1"/>
      <c r="O34" s="5"/>
      <c r="P34" s="6"/>
      <c r="Q34" s="6"/>
      <c r="R34" s="6"/>
      <c r="S34" s="6"/>
      <c r="T34" s="6"/>
      <c r="U34" s="6"/>
      <c r="V34" s="6"/>
      <c r="W34" s="6"/>
      <c r="X34" s="14"/>
    </row>
    <row r="35" spans="1:24" ht="20.100000000000001" customHeight="1" x14ac:dyDescent="0.35">
      <c r="B35" s="88" t="s">
        <v>17</v>
      </c>
      <c r="C35" s="94">
        <f>AVERAGE(F35:G35)</f>
        <v>137.5</v>
      </c>
      <c r="D35" s="64">
        <v>138</v>
      </c>
      <c r="E35" s="64">
        <v>138</v>
      </c>
      <c r="F35" s="101">
        <v>75</v>
      </c>
      <c r="G35" s="101">
        <v>200</v>
      </c>
      <c r="H35" s="101">
        <f>F35</f>
        <v>75</v>
      </c>
      <c r="I35" s="101">
        <f t="shared" si="11"/>
        <v>200</v>
      </c>
      <c r="J35" s="64"/>
      <c r="K35" s="64" t="s">
        <v>5</v>
      </c>
      <c r="L35" s="15"/>
      <c r="M35" s="16"/>
      <c r="N35" s="1"/>
      <c r="O35" s="5"/>
      <c r="P35" s="6"/>
      <c r="Q35" s="6"/>
      <c r="R35" s="6"/>
      <c r="S35" s="6"/>
      <c r="T35" s="6"/>
      <c r="U35" s="6"/>
      <c r="V35" s="6"/>
      <c r="W35" s="6"/>
      <c r="X35" s="14"/>
    </row>
    <row r="36" spans="1:24" ht="15" customHeight="1" x14ac:dyDescent="0.35">
      <c r="L36" s="4"/>
      <c r="M36" s="5"/>
      <c r="O36" s="5"/>
      <c r="P36" s="6"/>
      <c r="Q36" s="6"/>
      <c r="R36" s="6"/>
      <c r="S36" s="6"/>
      <c r="T36" s="6"/>
      <c r="U36" s="6"/>
      <c r="V36" s="6"/>
      <c r="W36" s="6"/>
      <c r="X36" s="14"/>
    </row>
    <row r="37" spans="1:24" s="22" customFormat="1" ht="15" customHeight="1" x14ac:dyDescent="0.3">
      <c r="B37" s="28" t="s">
        <v>15</v>
      </c>
      <c r="C37" s="23"/>
      <c r="E37" s="23"/>
      <c r="F37" s="23"/>
      <c r="G37" s="23"/>
      <c r="H37" s="23"/>
      <c r="I37" s="23"/>
      <c r="J37" s="23"/>
      <c r="K37" s="29"/>
      <c r="L37" s="30"/>
      <c r="M37" s="31"/>
      <c r="N37" s="17"/>
      <c r="O37" s="17"/>
      <c r="P37" s="18"/>
      <c r="Q37" s="18"/>
      <c r="R37" s="18"/>
      <c r="S37" s="18"/>
      <c r="T37" s="18"/>
      <c r="U37" s="18"/>
      <c r="V37" s="18"/>
      <c r="W37" s="18"/>
      <c r="X37" s="32"/>
    </row>
    <row r="38" spans="1:24" s="22" customFormat="1" ht="14.45" customHeight="1" x14ac:dyDescent="0.3">
      <c r="B38" s="20" t="s">
        <v>14</v>
      </c>
      <c r="C38" s="21" t="s">
        <v>49</v>
      </c>
      <c r="D38" s="19"/>
      <c r="E38" s="19"/>
      <c r="F38" s="19"/>
      <c r="G38" s="19"/>
      <c r="H38" s="19"/>
      <c r="I38" s="19"/>
      <c r="J38" s="19"/>
      <c r="K38" s="19"/>
    </row>
    <row r="39" spans="1:24" s="22" customFormat="1" ht="14.45" customHeight="1" x14ac:dyDescent="0.3">
      <c r="B39" s="20" t="s">
        <v>13</v>
      </c>
      <c r="C39" s="21" t="s">
        <v>52</v>
      </c>
      <c r="D39" s="19"/>
      <c r="E39" s="19"/>
      <c r="F39" s="19"/>
      <c r="G39" s="19"/>
      <c r="H39" s="19"/>
      <c r="I39" s="19"/>
      <c r="J39" s="19"/>
      <c r="K39" s="19"/>
      <c r="L39" s="29"/>
      <c r="M39" s="23"/>
      <c r="N39" s="23"/>
      <c r="O39" s="23"/>
      <c r="P39" s="23"/>
      <c r="Q39" s="23"/>
      <c r="R39" s="23"/>
      <c r="S39" s="23"/>
      <c r="T39" s="23"/>
      <c r="U39" s="23"/>
      <c r="V39" s="29"/>
    </row>
    <row r="40" spans="1:24" s="22" customFormat="1" ht="14.45" customHeight="1" x14ac:dyDescent="0.3">
      <c r="B40" s="33" t="s">
        <v>12</v>
      </c>
      <c r="C40" s="34" t="s">
        <v>53</v>
      </c>
      <c r="D40" s="19"/>
      <c r="E40" s="19"/>
      <c r="F40" s="19"/>
      <c r="G40" s="19"/>
      <c r="H40" s="19"/>
      <c r="I40" s="19"/>
      <c r="J40" s="19"/>
      <c r="K40" s="19"/>
      <c r="L40" s="29"/>
      <c r="M40" s="23"/>
      <c r="N40" s="23"/>
      <c r="O40" s="23"/>
      <c r="P40" s="23"/>
      <c r="Q40" s="23"/>
      <c r="R40" s="23"/>
      <c r="S40" s="23"/>
      <c r="T40" s="23"/>
      <c r="U40" s="23"/>
      <c r="V40" s="29"/>
    </row>
    <row r="41" spans="1:24" s="22" customFormat="1" ht="14.45" customHeight="1" x14ac:dyDescent="0.3">
      <c r="B41" s="33" t="s">
        <v>76</v>
      </c>
      <c r="C41" s="34" t="s">
        <v>78</v>
      </c>
      <c r="D41" s="19"/>
      <c r="E41" s="19"/>
      <c r="F41" s="19"/>
      <c r="G41" s="19"/>
      <c r="H41" s="19"/>
      <c r="I41" s="19"/>
      <c r="J41" s="19"/>
      <c r="K41" s="19"/>
      <c r="L41" s="29"/>
      <c r="M41" s="23"/>
      <c r="N41" s="23"/>
      <c r="O41" s="23"/>
      <c r="P41" s="23"/>
      <c r="Q41" s="23"/>
      <c r="R41" s="23"/>
      <c r="S41" s="23"/>
      <c r="T41" s="23"/>
      <c r="U41" s="23"/>
      <c r="V41" s="29"/>
    </row>
    <row r="42" spans="1:24" s="22" customFormat="1" ht="14.45" customHeight="1" x14ac:dyDescent="0.3">
      <c r="A42" s="35"/>
      <c r="B42" s="33" t="s">
        <v>77</v>
      </c>
      <c r="C42" s="34" t="s">
        <v>79</v>
      </c>
      <c r="D42" s="19"/>
      <c r="E42" s="19"/>
      <c r="F42" s="19"/>
      <c r="G42" s="19"/>
      <c r="H42" s="19"/>
      <c r="I42" s="19"/>
      <c r="J42" s="19"/>
      <c r="K42" s="19"/>
      <c r="L42" s="29"/>
      <c r="M42" s="23"/>
      <c r="N42" s="23"/>
      <c r="O42" s="23"/>
      <c r="P42" s="23"/>
      <c r="Q42" s="23"/>
      <c r="R42" s="23"/>
      <c r="S42" s="23"/>
      <c r="T42" s="23"/>
      <c r="U42" s="23"/>
      <c r="V42" s="29"/>
    </row>
    <row r="43" spans="1:24" s="22" customFormat="1" ht="14.45" customHeight="1" x14ac:dyDescent="0.3">
      <c r="B43" s="20" t="s">
        <v>11</v>
      </c>
      <c r="C43" s="21" t="s">
        <v>151</v>
      </c>
      <c r="K43" s="19"/>
      <c r="L43" s="29"/>
      <c r="M43" s="23"/>
      <c r="N43" s="23"/>
      <c r="O43" s="23"/>
      <c r="P43" s="23"/>
      <c r="Q43" s="23"/>
      <c r="R43" s="23"/>
      <c r="S43" s="23"/>
      <c r="T43" s="23"/>
      <c r="U43" s="23"/>
      <c r="V43" s="29"/>
    </row>
    <row r="44" spans="1:24" s="22" customFormat="1" ht="14.45" customHeight="1" x14ac:dyDescent="0.3">
      <c r="B44" s="20" t="s">
        <v>10</v>
      </c>
      <c r="C44" s="21" t="s">
        <v>8</v>
      </c>
      <c r="D44" s="19"/>
      <c r="E44" s="19"/>
      <c r="F44" s="19"/>
      <c r="G44" s="19"/>
      <c r="H44" s="19"/>
      <c r="I44" s="19"/>
      <c r="J44" s="19"/>
      <c r="K44" s="19"/>
      <c r="L44" s="29"/>
      <c r="M44" s="23"/>
      <c r="N44" s="23"/>
      <c r="O44" s="23"/>
      <c r="P44" s="23"/>
      <c r="Q44" s="23"/>
      <c r="R44" s="23"/>
      <c r="S44" s="23"/>
      <c r="T44" s="23"/>
      <c r="U44" s="23"/>
      <c r="V44" s="29"/>
    </row>
    <row r="45" spans="1:24" s="22" customFormat="1" ht="14.45" customHeight="1" x14ac:dyDescent="0.3">
      <c r="B45" s="20" t="s">
        <v>9</v>
      </c>
      <c r="C45" s="21" t="s">
        <v>54</v>
      </c>
      <c r="D45" s="19"/>
      <c r="E45" s="19"/>
      <c r="F45" s="19"/>
      <c r="G45" s="19"/>
      <c r="H45" s="19"/>
      <c r="I45" s="19"/>
      <c r="J45" s="19"/>
      <c r="K45" s="19"/>
      <c r="L45" s="29"/>
      <c r="M45" s="23"/>
      <c r="N45" s="23"/>
      <c r="O45" s="23"/>
      <c r="P45" s="23"/>
      <c r="Q45" s="23"/>
      <c r="R45" s="23"/>
      <c r="S45" s="23"/>
      <c r="T45" s="23"/>
      <c r="U45" s="23"/>
      <c r="V45" s="29"/>
    </row>
    <row r="46" spans="1:24" s="22" customFormat="1" ht="14.45" customHeight="1" x14ac:dyDescent="0.3">
      <c r="B46" s="20" t="s">
        <v>57</v>
      </c>
      <c r="C46" s="21" t="s">
        <v>58</v>
      </c>
      <c r="E46" s="19"/>
      <c r="F46" s="19"/>
      <c r="G46" s="19"/>
      <c r="H46" s="19"/>
      <c r="I46" s="19"/>
      <c r="J46" s="19"/>
      <c r="K46" s="19"/>
      <c r="L46" s="29"/>
      <c r="M46" s="23"/>
      <c r="N46" s="17"/>
      <c r="O46" s="23"/>
      <c r="P46" s="23"/>
      <c r="Q46" s="23"/>
      <c r="R46" s="23"/>
      <c r="S46" s="23"/>
      <c r="T46" s="23"/>
      <c r="U46" s="23"/>
      <c r="V46" s="29"/>
    </row>
    <row r="47" spans="1:24" s="22" customFormat="1" ht="14.45" customHeight="1" x14ac:dyDescent="0.3">
      <c r="B47" s="20" t="s">
        <v>64</v>
      </c>
      <c r="C47" s="35" t="s">
        <v>150</v>
      </c>
      <c r="D47" s="19"/>
      <c r="E47" s="19"/>
      <c r="F47" s="19"/>
      <c r="G47" s="19"/>
      <c r="H47" s="19"/>
      <c r="I47" s="19"/>
      <c r="J47" s="19"/>
      <c r="K47" s="19"/>
      <c r="L47" s="29"/>
      <c r="M47" s="23"/>
      <c r="N47" s="23"/>
      <c r="O47" s="23"/>
      <c r="P47" s="23"/>
      <c r="Q47" s="23"/>
      <c r="R47" s="23"/>
      <c r="S47" s="23"/>
      <c r="T47" s="23"/>
      <c r="U47" s="23"/>
      <c r="V47" s="29"/>
    </row>
    <row r="48" spans="1:24" s="22" customFormat="1" ht="14.45" customHeight="1" x14ac:dyDescent="0.3">
      <c r="B48" s="20" t="s">
        <v>65</v>
      </c>
      <c r="C48" s="19" t="s">
        <v>66</v>
      </c>
      <c r="D48" s="19"/>
      <c r="E48" s="19"/>
      <c r="F48" s="19"/>
      <c r="G48" s="19"/>
      <c r="H48" s="19"/>
      <c r="I48" s="19"/>
      <c r="J48" s="19"/>
      <c r="K48" s="19"/>
      <c r="L48" s="29"/>
      <c r="M48" s="23"/>
      <c r="N48" s="23"/>
      <c r="O48" s="23"/>
      <c r="P48" s="23"/>
      <c r="Q48" s="23"/>
      <c r="R48" s="23"/>
      <c r="S48" s="23"/>
      <c r="T48" s="23"/>
      <c r="U48" s="23"/>
      <c r="V48" s="29"/>
    </row>
    <row r="49" spans="2:22" s="22" customFormat="1" ht="14.45" customHeight="1" x14ac:dyDescent="0.3">
      <c r="B49" s="28" t="s">
        <v>7</v>
      </c>
      <c r="C49" s="36"/>
      <c r="D49" s="19"/>
      <c r="E49" s="19"/>
      <c r="F49" s="19"/>
      <c r="G49" s="19"/>
      <c r="H49" s="19"/>
      <c r="I49" s="19"/>
      <c r="J49" s="19"/>
      <c r="K49" s="19"/>
      <c r="L49" s="29"/>
      <c r="M49" s="23"/>
      <c r="N49" s="23"/>
      <c r="O49" s="23"/>
      <c r="P49" s="23"/>
      <c r="Q49" s="23"/>
      <c r="R49" s="23"/>
      <c r="S49" s="23"/>
      <c r="T49" s="23"/>
      <c r="U49" s="23"/>
      <c r="V49" s="29"/>
    </row>
    <row r="50" spans="2:22" s="22" customFormat="1" ht="14.45" customHeight="1" x14ac:dyDescent="0.3">
      <c r="B50" s="37" t="s">
        <v>6</v>
      </c>
      <c r="C50" s="38" t="s">
        <v>4</v>
      </c>
      <c r="D50" s="19"/>
      <c r="E50" s="19"/>
      <c r="F50" s="19"/>
      <c r="G50" s="19"/>
      <c r="H50" s="19"/>
      <c r="I50" s="19"/>
      <c r="J50" s="19"/>
      <c r="K50" s="19"/>
      <c r="L50" s="29"/>
      <c r="M50" s="23"/>
      <c r="N50" s="23"/>
      <c r="O50" s="23"/>
      <c r="P50" s="23"/>
      <c r="Q50" s="23"/>
      <c r="R50" s="23"/>
      <c r="S50" s="23"/>
      <c r="T50" s="23"/>
      <c r="U50" s="23"/>
      <c r="V50" s="29"/>
    </row>
    <row r="51" spans="2:22" s="22" customFormat="1" ht="14.45" customHeight="1" x14ac:dyDescent="0.3">
      <c r="B51" s="37" t="s">
        <v>5</v>
      </c>
      <c r="C51" s="36" t="s">
        <v>1</v>
      </c>
      <c r="K51" s="19"/>
      <c r="L51" s="29"/>
      <c r="M51" s="23"/>
      <c r="N51" s="23"/>
      <c r="O51" s="23"/>
      <c r="P51" s="23"/>
      <c r="Q51" s="23"/>
      <c r="R51" s="23"/>
      <c r="S51" s="23"/>
      <c r="T51" s="23"/>
      <c r="U51" s="23"/>
      <c r="V51" s="29"/>
    </row>
    <row r="52" spans="2:22" s="22" customFormat="1" ht="14.45" customHeight="1" x14ac:dyDescent="0.3">
      <c r="B52" s="37" t="s">
        <v>3</v>
      </c>
      <c r="C52" s="38" t="s">
        <v>85</v>
      </c>
      <c r="K52" s="19"/>
      <c r="L52" s="29"/>
      <c r="M52" s="23"/>
      <c r="N52" s="23"/>
      <c r="O52" s="23"/>
      <c r="P52" s="23"/>
      <c r="Q52" s="23"/>
      <c r="R52" s="23"/>
      <c r="S52" s="23"/>
      <c r="T52" s="23"/>
      <c r="U52" s="23"/>
      <c r="V52" s="29"/>
    </row>
    <row r="53" spans="2:22" s="22" customFormat="1" ht="14.45" customHeight="1" x14ac:dyDescent="0.3">
      <c r="B53" s="39" t="s">
        <v>2</v>
      </c>
      <c r="C53" s="36" t="s">
        <v>0</v>
      </c>
      <c r="L53" s="29"/>
      <c r="M53" s="23"/>
      <c r="N53" s="23"/>
      <c r="O53" s="23"/>
      <c r="P53" s="23"/>
      <c r="Q53" s="23"/>
      <c r="R53" s="23"/>
      <c r="S53" s="23"/>
      <c r="T53" s="23"/>
      <c r="U53" s="23"/>
      <c r="V53" s="29"/>
    </row>
    <row r="54" spans="2:22" s="22" customFormat="1" ht="14.45" customHeight="1" x14ac:dyDescent="0.3">
      <c r="B54" s="37" t="s">
        <v>60</v>
      </c>
      <c r="C54" s="40" t="s">
        <v>61</v>
      </c>
      <c r="L54" s="29"/>
      <c r="M54" s="23"/>
      <c r="N54" s="23"/>
      <c r="O54" s="23"/>
      <c r="P54" s="23"/>
      <c r="Q54" s="23"/>
      <c r="R54" s="23"/>
      <c r="S54" s="23"/>
      <c r="T54" s="23"/>
      <c r="U54" s="23"/>
      <c r="V54" s="29"/>
    </row>
    <row r="55" spans="2:22" ht="14.45" customHeight="1" x14ac:dyDescent="0.35">
      <c r="B55" s="41"/>
    </row>
    <row r="61" spans="2:22" ht="14.45" customHeight="1" x14ac:dyDescent="0.35">
      <c r="C61" s="42"/>
    </row>
    <row r="62" spans="2:22" ht="14.45" customHeight="1" x14ac:dyDescent="0.35">
      <c r="B62" s="43"/>
      <c r="C62" s="42"/>
    </row>
    <row r="63" spans="2:22" ht="14.45" customHeight="1" x14ac:dyDescent="0.35">
      <c r="B63" s="43"/>
      <c r="C63" s="42"/>
    </row>
  </sheetData>
  <mergeCells count="27">
    <mergeCell ref="L31:M31"/>
    <mergeCell ref="N7:X7"/>
    <mergeCell ref="L8:M8"/>
    <mergeCell ref="L22:M22"/>
    <mergeCell ref="L26:M26"/>
    <mergeCell ref="L12:M12"/>
    <mergeCell ref="L7:M7"/>
    <mergeCell ref="N6:X6"/>
    <mergeCell ref="C3:K3"/>
    <mergeCell ref="L3:M3"/>
    <mergeCell ref="N3:X3"/>
    <mergeCell ref="L4:M4"/>
    <mergeCell ref="N4:X4"/>
    <mergeCell ref="L5:M5"/>
    <mergeCell ref="N5:X5"/>
    <mergeCell ref="F4:G4"/>
    <mergeCell ref="H4:I4"/>
    <mergeCell ref="C6:F6"/>
    <mergeCell ref="H1:I2"/>
    <mergeCell ref="B20:K20"/>
    <mergeCell ref="L9:M9"/>
    <mergeCell ref="B30:K30"/>
    <mergeCell ref="B23:K23"/>
    <mergeCell ref="L10:M10"/>
    <mergeCell ref="C7:F7"/>
    <mergeCell ref="L6:M6"/>
    <mergeCell ref="J1:J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3"/>
  <sheetViews>
    <sheetView workbookViewId="0">
      <pane xSplit="1" ySplit="1" topLeftCell="B14" activePane="bottomRight" state="frozen"/>
      <selection pane="topRight" activeCell="B1" sqref="B1"/>
      <selection pane="bottomLeft" activeCell="A2" sqref="A2"/>
      <selection pane="bottomRight" activeCell="E16" sqref="E16"/>
    </sheetView>
  </sheetViews>
  <sheetFormatPr baseColWidth="10" defaultColWidth="11.42578125" defaultRowHeight="18" x14ac:dyDescent="0.35"/>
  <cols>
    <col min="1" max="1" width="69.42578125" style="60" customWidth="1"/>
    <col min="2" max="2" width="11.42578125" style="2" customWidth="1"/>
    <col min="3" max="3" width="11.42578125" style="2"/>
    <col min="4" max="5" width="12.42578125" style="2" bestFit="1" customWidth="1"/>
    <col min="6" max="6" width="15.42578125" style="2" customWidth="1"/>
    <col min="7" max="7" width="64.85546875" style="2" customWidth="1"/>
    <col min="8" max="16384" width="11.42578125" style="2"/>
  </cols>
  <sheetData>
    <row r="1" spans="1:7" ht="16.149999999999999" customHeight="1" x14ac:dyDescent="0.35">
      <c r="A1" s="44" t="s">
        <v>69</v>
      </c>
      <c r="B1" s="45">
        <v>2020</v>
      </c>
      <c r="C1" s="45">
        <v>2025</v>
      </c>
      <c r="D1" s="45">
        <v>2030</v>
      </c>
      <c r="E1" s="45">
        <v>2050</v>
      </c>
      <c r="F1" s="45" t="s">
        <v>70</v>
      </c>
      <c r="G1" s="45" t="s">
        <v>82</v>
      </c>
    </row>
    <row r="2" spans="1:7" ht="24.95" customHeight="1" x14ac:dyDescent="0.35">
      <c r="A2" s="46" t="s">
        <v>86</v>
      </c>
      <c r="B2" s="23">
        <v>1362</v>
      </c>
      <c r="C2" s="23"/>
      <c r="D2" s="23">
        <f>B2</f>
        <v>1362</v>
      </c>
      <c r="E2" s="23">
        <f>D2</f>
        <v>1362</v>
      </c>
      <c r="F2" s="79" t="s">
        <v>6</v>
      </c>
      <c r="G2" s="79" t="s">
        <v>133</v>
      </c>
    </row>
    <row r="3" spans="1:7" ht="24.95" customHeight="1" x14ac:dyDescent="0.35">
      <c r="A3" s="46" t="s">
        <v>87</v>
      </c>
      <c r="B3" s="23">
        <v>150</v>
      </c>
      <c r="C3" s="23"/>
      <c r="D3" s="23">
        <f t="shared" ref="D3:D5" si="0">B3</f>
        <v>150</v>
      </c>
      <c r="E3" s="23">
        <f>D3</f>
        <v>150</v>
      </c>
      <c r="F3" s="79"/>
      <c r="G3" s="79"/>
    </row>
    <row r="4" spans="1:7" ht="24.95" customHeight="1" x14ac:dyDescent="0.35">
      <c r="A4" s="46" t="s">
        <v>88</v>
      </c>
      <c r="B4" s="23">
        <v>256</v>
      </c>
      <c r="C4" s="23"/>
      <c r="D4" s="23">
        <f t="shared" si="0"/>
        <v>256</v>
      </c>
      <c r="E4" s="23">
        <f t="shared" ref="E4:E5" si="1">D4</f>
        <v>256</v>
      </c>
      <c r="F4" s="79"/>
      <c r="G4" s="79"/>
    </row>
    <row r="5" spans="1:7" ht="25.9" customHeight="1" x14ac:dyDescent="0.35">
      <c r="A5" s="46" t="s">
        <v>89</v>
      </c>
      <c r="B5" s="23">
        <v>95</v>
      </c>
      <c r="C5" s="23"/>
      <c r="D5" s="23">
        <f t="shared" si="0"/>
        <v>95</v>
      </c>
      <c r="E5" s="23">
        <f t="shared" si="1"/>
        <v>95</v>
      </c>
      <c r="F5" s="23" t="s">
        <v>72</v>
      </c>
      <c r="G5" s="23" t="s">
        <v>134</v>
      </c>
    </row>
    <row r="6" spans="1:7" ht="91.5" customHeight="1" x14ac:dyDescent="0.35">
      <c r="A6" s="46" t="s">
        <v>90</v>
      </c>
      <c r="B6" s="47">
        <f>POWER($B$5/100,0.5)*100</f>
        <v>97.467943448089628</v>
      </c>
      <c r="C6" s="23"/>
      <c r="D6" s="47">
        <f>POWER(D5/100,0.5)*100</f>
        <v>97.467943448089628</v>
      </c>
      <c r="E6" s="47">
        <f>POWER(E5/100,0.5)*100</f>
        <v>97.467943448089628</v>
      </c>
      <c r="F6" s="23"/>
      <c r="G6" s="80" t="s">
        <v>135</v>
      </c>
    </row>
    <row r="7" spans="1:7" ht="85.5" customHeight="1" x14ac:dyDescent="0.35">
      <c r="A7" s="46" t="s">
        <v>91</v>
      </c>
      <c r="B7" s="47">
        <f>POWER($B$5/100,0.5)*100</f>
        <v>97.467943448089628</v>
      </c>
      <c r="C7" s="23"/>
      <c r="D7" s="47">
        <f t="shared" ref="D7:E7" si="2">POWER($B$5/100,0.5)*100</f>
        <v>97.467943448089628</v>
      </c>
      <c r="E7" s="47">
        <f t="shared" si="2"/>
        <v>97.467943448089628</v>
      </c>
      <c r="F7" s="23"/>
      <c r="G7" s="80"/>
    </row>
    <row r="8" spans="1:7" ht="45" x14ac:dyDescent="0.35">
      <c r="A8" s="46" t="s">
        <v>92</v>
      </c>
      <c r="B8" s="48">
        <v>3</v>
      </c>
      <c r="C8" s="23"/>
      <c r="D8" s="23">
        <v>3</v>
      </c>
      <c r="E8" s="47">
        <v>3</v>
      </c>
      <c r="F8" s="23" t="s">
        <v>73</v>
      </c>
      <c r="G8" s="49" t="s">
        <v>136</v>
      </c>
    </row>
    <row r="9" spans="1:7" ht="24.95" customHeight="1" x14ac:dyDescent="0.35">
      <c r="A9" s="46" t="s">
        <v>93</v>
      </c>
      <c r="B9" s="23" t="s">
        <v>16</v>
      </c>
      <c r="C9" s="23"/>
      <c r="D9" s="23"/>
      <c r="E9" s="50"/>
      <c r="F9" s="23"/>
      <c r="G9" s="51" t="s">
        <v>106</v>
      </c>
    </row>
    <row r="10" spans="1:7" ht="24.95" customHeight="1" x14ac:dyDescent="0.35">
      <c r="A10" s="46" t="s">
        <v>94</v>
      </c>
      <c r="B10" s="23" t="s">
        <v>16</v>
      </c>
      <c r="C10" s="23"/>
      <c r="D10" s="23"/>
      <c r="E10" s="50"/>
      <c r="F10" s="23"/>
      <c r="G10" s="51" t="s">
        <v>106</v>
      </c>
    </row>
    <row r="11" spans="1:7" ht="84" customHeight="1" x14ac:dyDescent="0.35">
      <c r="A11" s="46" t="s">
        <v>95</v>
      </c>
      <c r="B11" s="23">
        <v>30</v>
      </c>
      <c r="C11" s="23"/>
      <c r="D11" s="23">
        <f>B11</f>
        <v>30</v>
      </c>
      <c r="E11" s="23">
        <f>D11</f>
        <v>30</v>
      </c>
      <c r="F11" s="23" t="s">
        <v>6</v>
      </c>
      <c r="G11" s="49" t="s">
        <v>107</v>
      </c>
    </row>
    <row r="12" spans="1:7" ht="30.75" customHeight="1" x14ac:dyDescent="0.35">
      <c r="A12" s="46" t="s">
        <v>96</v>
      </c>
      <c r="B12" s="23" t="s">
        <v>16</v>
      </c>
      <c r="C12" s="23"/>
      <c r="D12" s="23"/>
      <c r="E12" s="50"/>
      <c r="F12" s="23"/>
      <c r="G12" s="51" t="s">
        <v>106</v>
      </c>
    </row>
    <row r="13" spans="1:7" ht="105" x14ac:dyDescent="0.35">
      <c r="A13" s="46" t="s">
        <v>110</v>
      </c>
      <c r="B13" s="52">
        <v>700</v>
      </c>
      <c r="C13" s="23"/>
      <c r="D13" s="23">
        <f>B13</f>
        <v>700</v>
      </c>
      <c r="E13" s="23">
        <f>D13</f>
        <v>700</v>
      </c>
      <c r="F13" s="23" t="s">
        <v>60</v>
      </c>
      <c r="G13" s="49" t="s">
        <v>138</v>
      </c>
    </row>
    <row r="14" spans="1:7" ht="30" x14ac:dyDescent="0.35">
      <c r="A14" s="46" t="s">
        <v>97</v>
      </c>
      <c r="B14" s="23"/>
      <c r="C14" s="23"/>
      <c r="D14" s="23"/>
      <c r="E14" s="50"/>
      <c r="F14" s="53"/>
      <c r="G14" s="49"/>
    </row>
    <row r="15" spans="1:7" ht="60" x14ac:dyDescent="0.35">
      <c r="A15" s="46" t="s">
        <v>98</v>
      </c>
      <c r="B15" s="54">
        <f>(B2*B16+B4*B17)/B2</f>
        <v>0.22048458149779737</v>
      </c>
      <c r="C15" s="54"/>
      <c r="D15" s="54">
        <f>(D2*D16+D4*D17)/D2</f>
        <v>0.21448458149779739</v>
      </c>
      <c r="E15" s="54">
        <f>(E2*E16+E4*E17)/E2</f>
        <v>0.21148458149779739</v>
      </c>
      <c r="F15" s="53"/>
      <c r="G15" s="49" t="s">
        <v>137</v>
      </c>
    </row>
    <row r="16" spans="1:7" ht="81" customHeight="1" x14ac:dyDescent="0.35">
      <c r="A16" s="46" t="s">
        <v>99</v>
      </c>
      <c r="B16" s="54">
        <v>2.1999999999999999E-2</v>
      </c>
      <c r="C16" s="54"/>
      <c r="D16" s="54">
        <v>1.6E-2</v>
      </c>
      <c r="E16" s="54">
        <v>1.2999999999999999E-2</v>
      </c>
      <c r="F16" s="79" t="s">
        <v>3</v>
      </c>
      <c r="G16" s="79" t="s">
        <v>139</v>
      </c>
    </row>
    <row r="17" spans="1:7" x14ac:dyDescent="0.35">
      <c r="A17" s="46" t="s">
        <v>100</v>
      </c>
      <c r="B17" s="54">
        <v>1.056</v>
      </c>
      <c r="C17" s="54"/>
      <c r="D17" s="54">
        <f t="shared" ref="D17:D19" si="3">B17</f>
        <v>1.056</v>
      </c>
      <c r="E17" s="54">
        <f t="shared" ref="E17:E19" si="4">D17</f>
        <v>1.056</v>
      </c>
      <c r="F17" s="79"/>
      <c r="G17" s="79"/>
    </row>
    <row r="18" spans="1:7" ht="16.149999999999999" customHeight="1" x14ac:dyDescent="0.35">
      <c r="A18" s="46" t="s">
        <v>101</v>
      </c>
      <c r="B18" s="54">
        <v>18.100000000000001</v>
      </c>
      <c r="C18" s="54"/>
      <c r="D18" s="54">
        <f t="shared" si="3"/>
        <v>18.100000000000001</v>
      </c>
      <c r="E18" s="54">
        <f t="shared" si="4"/>
        <v>18.100000000000001</v>
      </c>
      <c r="F18" s="79" t="s">
        <v>6</v>
      </c>
      <c r="G18" s="81" t="s">
        <v>133</v>
      </c>
    </row>
    <row r="19" spans="1:7" x14ac:dyDescent="0.35">
      <c r="A19" s="46" t="s">
        <v>102</v>
      </c>
      <c r="B19" s="54">
        <v>0.78</v>
      </c>
      <c r="C19" s="54"/>
      <c r="D19" s="54">
        <f t="shared" si="3"/>
        <v>0.78</v>
      </c>
      <c r="E19" s="54">
        <f t="shared" si="4"/>
        <v>0.78</v>
      </c>
      <c r="F19" s="79"/>
      <c r="G19" s="81"/>
    </row>
    <row r="20" spans="1:7" ht="30" x14ac:dyDescent="0.35">
      <c r="A20" s="46" t="s">
        <v>71</v>
      </c>
      <c r="B20" s="47">
        <v>10000</v>
      </c>
      <c r="C20" s="47"/>
      <c r="D20" s="47">
        <f>B20</f>
        <v>10000</v>
      </c>
      <c r="E20" s="47">
        <f>D20</f>
        <v>10000</v>
      </c>
      <c r="F20" s="23" t="s">
        <v>5</v>
      </c>
      <c r="G20" s="49" t="s">
        <v>105</v>
      </c>
    </row>
    <row r="21" spans="1:7" ht="51.95" customHeight="1" x14ac:dyDescent="0.35">
      <c r="A21" s="46" t="s">
        <v>103</v>
      </c>
      <c r="B21" s="47">
        <f>B23/(B2/B4)</f>
        <v>14.096916299559471</v>
      </c>
      <c r="C21" s="23"/>
      <c r="D21" s="47">
        <f>D23/(D2/D4)</f>
        <v>14.096916299559471</v>
      </c>
      <c r="E21" s="47">
        <f>E23/(E2/E4)</f>
        <v>14.096916299559471</v>
      </c>
      <c r="F21" s="79" t="s">
        <v>5</v>
      </c>
      <c r="G21" s="55" t="s">
        <v>140</v>
      </c>
    </row>
    <row r="22" spans="1:7" ht="50.1" customHeight="1" x14ac:dyDescent="0.35">
      <c r="A22" s="46" t="s">
        <v>141</v>
      </c>
      <c r="B22" s="47">
        <f>B24/(B2/B4)</f>
        <v>25.938325991189426</v>
      </c>
      <c r="C22" s="23"/>
      <c r="D22" s="47">
        <f t="shared" ref="D22:E22" si="5">D24/(D2/D4)</f>
        <v>25.938325991189426</v>
      </c>
      <c r="E22" s="47">
        <f t="shared" si="5"/>
        <v>25.938325991189426</v>
      </c>
      <c r="F22" s="79"/>
      <c r="G22" s="56" t="s">
        <v>142</v>
      </c>
    </row>
    <row r="23" spans="1:7" ht="50.1" customHeight="1" x14ac:dyDescent="0.35">
      <c r="A23" s="46" t="s">
        <v>104</v>
      </c>
      <c r="B23" s="23">
        <v>75</v>
      </c>
      <c r="C23" s="22"/>
      <c r="D23" s="23">
        <v>75</v>
      </c>
      <c r="E23" s="23">
        <v>75</v>
      </c>
      <c r="F23" s="79"/>
      <c r="G23" s="79" t="s">
        <v>143</v>
      </c>
    </row>
    <row r="24" spans="1:7" x14ac:dyDescent="0.35">
      <c r="A24" s="46" t="s">
        <v>17</v>
      </c>
      <c r="B24" s="23">
        <v>138</v>
      </c>
      <c r="C24" s="22"/>
      <c r="D24" s="23">
        <v>138</v>
      </c>
      <c r="E24" s="23">
        <v>138</v>
      </c>
      <c r="F24" s="79"/>
      <c r="G24" s="79"/>
    </row>
    <row r="25" spans="1:7" x14ac:dyDescent="0.35">
      <c r="A25" s="57"/>
    </row>
    <row r="26" spans="1:7" x14ac:dyDescent="0.35">
      <c r="A26" s="58" t="s">
        <v>108</v>
      </c>
    </row>
    <row r="27" spans="1:7" x14ac:dyDescent="0.35">
      <c r="A27" s="58" t="s">
        <v>16</v>
      </c>
      <c r="B27" s="59" t="s">
        <v>109</v>
      </c>
    </row>
    <row r="28" spans="1:7" x14ac:dyDescent="0.35">
      <c r="A28" s="57"/>
    </row>
    <row r="29" spans="1:7" s="22" customFormat="1" ht="15" x14ac:dyDescent="0.3">
      <c r="A29" s="37" t="s">
        <v>6</v>
      </c>
      <c r="B29" s="38" t="s">
        <v>4</v>
      </c>
    </row>
    <row r="30" spans="1:7" s="22" customFormat="1" ht="15" x14ac:dyDescent="0.3">
      <c r="A30" s="37" t="s">
        <v>5</v>
      </c>
      <c r="B30" s="36" t="s">
        <v>1</v>
      </c>
    </row>
    <row r="31" spans="1:7" s="22" customFormat="1" ht="15" x14ac:dyDescent="0.3">
      <c r="A31" s="37" t="s">
        <v>3</v>
      </c>
      <c r="B31" s="38" t="s">
        <v>85</v>
      </c>
    </row>
    <row r="32" spans="1:7" s="22" customFormat="1" ht="15" x14ac:dyDescent="0.3">
      <c r="A32" s="39" t="s">
        <v>2</v>
      </c>
      <c r="B32" s="36" t="s">
        <v>0</v>
      </c>
    </row>
    <row r="33" spans="1:2" s="22" customFormat="1" ht="15" x14ac:dyDescent="0.3">
      <c r="A33" s="37" t="s">
        <v>60</v>
      </c>
      <c r="B33" s="40" t="s">
        <v>61</v>
      </c>
    </row>
  </sheetData>
  <mergeCells count="9">
    <mergeCell ref="F2:F4"/>
    <mergeCell ref="G2:G4"/>
    <mergeCell ref="G16:G17"/>
    <mergeCell ref="G23:G24"/>
    <mergeCell ref="F21:F24"/>
    <mergeCell ref="G6:G7"/>
    <mergeCell ref="F16:F17"/>
    <mergeCell ref="F18:F19"/>
    <mergeCell ref="G18:G1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4"/>
  <sheetViews>
    <sheetView zoomScale="90" zoomScaleNormal="90" workbookViewId="0">
      <selection activeCell="B16" sqref="B16:B17"/>
    </sheetView>
  </sheetViews>
  <sheetFormatPr baseColWidth="10" defaultRowHeight="18" x14ac:dyDescent="0.35"/>
  <cols>
    <col min="1" max="1" width="68.28515625" style="2" customWidth="1"/>
    <col min="2" max="2" width="61.42578125" style="2" customWidth="1"/>
    <col min="3" max="16384" width="11.42578125" style="2"/>
  </cols>
  <sheetData>
    <row r="1" spans="1:2" x14ac:dyDescent="0.35">
      <c r="A1" s="61" t="s">
        <v>69</v>
      </c>
      <c r="B1" s="62" t="s">
        <v>81</v>
      </c>
    </row>
    <row r="2" spans="1:2" ht="48" customHeight="1" x14ac:dyDescent="0.35">
      <c r="A2" s="63" t="s">
        <v>111</v>
      </c>
      <c r="B2" s="82" t="s">
        <v>145</v>
      </c>
    </row>
    <row r="3" spans="1:2" ht="30" customHeight="1" x14ac:dyDescent="0.35">
      <c r="A3" s="63" t="s">
        <v>112</v>
      </c>
      <c r="B3" s="84"/>
    </row>
    <row r="4" spans="1:2" ht="30" customHeight="1" x14ac:dyDescent="0.35">
      <c r="A4" s="63" t="s">
        <v>113</v>
      </c>
      <c r="B4" s="84"/>
    </row>
    <row r="5" spans="1:2" ht="30" customHeight="1" x14ac:dyDescent="0.35">
      <c r="A5" s="63" t="s">
        <v>114</v>
      </c>
      <c r="B5" s="84"/>
    </row>
    <row r="6" spans="1:2" ht="30" customHeight="1" x14ac:dyDescent="0.35">
      <c r="A6" s="63" t="s">
        <v>115</v>
      </c>
      <c r="B6" s="84"/>
    </row>
    <row r="7" spans="1:2" ht="30" customHeight="1" x14ac:dyDescent="0.35">
      <c r="A7" s="63" t="s">
        <v>116</v>
      </c>
      <c r="B7" s="83"/>
    </row>
    <row r="8" spans="1:2" ht="40.5" x14ac:dyDescent="0.35">
      <c r="A8" s="63" t="s">
        <v>117</v>
      </c>
      <c r="B8" s="64" t="s">
        <v>144</v>
      </c>
    </row>
    <row r="9" spans="1:2" ht="40.5" x14ac:dyDescent="0.35">
      <c r="A9" s="63" t="s">
        <v>118</v>
      </c>
      <c r="B9" s="64" t="s">
        <v>145</v>
      </c>
    </row>
    <row r="10" spans="1:2" ht="30" customHeight="1" x14ac:dyDescent="0.35">
      <c r="A10" s="63" t="s">
        <v>119</v>
      </c>
      <c r="B10" s="82" t="s">
        <v>106</v>
      </c>
    </row>
    <row r="11" spans="1:2" ht="30" customHeight="1" x14ac:dyDescent="0.35">
      <c r="A11" s="63" t="s">
        <v>120</v>
      </c>
      <c r="B11" s="84"/>
    </row>
    <row r="12" spans="1:2" ht="30" customHeight="1" x14ac:dyDescent="0.35">
      <c r="A12" s="63" t="s">
        <v>121</v>
      </c>
      <c r="B12" s="83"/>
    </row>
    <row r="13" spans="1:2" ht="40.5" x14ac:dyDescent="0.35">
      <c r="A13" s="63" t="s">
        <v>122</v>
      </c>
      <c r="B13" s="64" t="s">
        <v>145</v>
      </c>
    </row>
    <row r="14" spans="1:2" ht="30" x14ac:dyDescent="0.35">
      <c r="A14" s="63" t="s">
        <v>123</v>
      </c>
      <c r="B14" s="64" t="s">
        <v>106</v>
      </c>
    </row>
    <row r="15" spans="1:2" ht="60" x14ac:dyDescent="0.35">
      <c r="A15" s="63" t="s">
        <v>124</v>
      </c>
      <c r="B15" s="23" t="s">
        <v>137</v>
      </c>
    </row>
    <row r="16" spans="1:2" ht="48" customHeight="1" x14ac:dyDescent="0.35">
      <c r="A16" s="63" t="s">
        <v>125</v>
      </c>
      <c r="B16" s="82" t="s">
        <v>146</v>
      </c>
    </row>
    <row r="17" spans="1:2" x14ac:dyDescent="0.35">
      <c r="A17" s="63" t="s">
        <v>126</v>
      </c>
      <c r="B17" s="83"/>
    </row>
    <row r="18" spans="1:2" ht="30" customHeight="1" x14ac:dyDescent="0.35">
      <c r="A18" s="63" t="s">
        <v>101</v>
      </c>
      <c r="B18" s="82" t="s">
        <v>145</v>
      </c>
    </row>
    <row r="19" spans="1:2" ht="30" customHeight="1" x14ac:dyDescent="0.35">
      <c r="A19" s="63" t="s">
        <v>127</v>
      </c>
      <c r="B19" s="83"/>
    </row>
    <row r="20" spans="1:2" ht="54" x14ac:dyDescent="0.35">
      <c r="A20" s="63" t="s">
        <v>128</v>
      </c>
      <c r="B20" s="64" t="s">
        <v>147</v>
      </c>
    </row>
    <row r="21" spans="1:2" ht="72" customHeight="1" x14ac:dyDescent="0.35">
      <c r="A21" s="63" t="s">
        <v>103</v>
      </c>
      <c r="B21" s="64" t="s">
        <v>140</v>
      </c>
    </row>
    <row r="22" spans="1:2" ht="31.15" customHeight="1" x14ac:dyDescent="0.35">
      <c r="A22" s="63" t="s">
        <v>129</v>
      </c>
      <c r="B22" s="64" t="s">
        <v>148</v>
      </c>
    </row>
    <row r="23" spans="1:2" ht="30" customHeight="1" x14ac:dyDescent="0.35">
      <c r="A23" s="63" t="s">
        <v>130</v>
      </c>
      <c r="B23" s="82" t="s">
        <v>149</v>
      </c>
    </row>
    <row r="24" spans="1:2" ht="30" customHeight="1" x14ac:dyDescent="0.35">
      <c r="A24" s="63" t="s">
        <v>131</v>
      </c>
      <c r="B24" s="83"/>
    </row>
  </sheetData>
  <mergeCells count="5">
    <mergeCell ref="B23:B24"/>
    <mergeCell ref="B18:B19"/>
    <mergeCell ref="B2:B7"/>
    <mergeCell ref="B10:B12"/>
    <mergeCell ref="B16:B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Molten Salts</vt:lpstr>
      <vt:lpstr>Data</vt:lpstr>
      <vt:lpstr>Uncertanties</vt:lpstr>
      <vt:lpstr>'Molten Salts'!Start11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Ulises</cp:lastModifiedBy>
  <dcterms:created xsi:type="dcterms:W3CDTF">2019-12-10T06:57:25Z</dcterms:created>
  <dcterms:modified xsi:type="dcterms:W3CDTF">2020-09-11T00:30:05Z</dcterms:modified>
</cp:coreProperties>
</file>