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biola.ramirez\Documents\IFRH (marzo_abril 2020)\2023\INEGYCEI 2020 y 2021\"/>
    </mc:Choice>
  </mc:AlternateContent>
  <xr:revisionPtr revIDLastSave="0" documentId="13_ncr:1_{B507325D-2020-40AE-8FB1-0ADE5F7552A2}" xr6:coauthVersionLast="36" xr6:coauthVersionMax="47" xr10:uidLastSave="{00000000-0000-0000-0000-000000000000}"/>
  <bookViews>
    <workbookView xWindow="0" yWindow="0" windowWidth="23040" windowHeight="8484" tabRatio="749" activeTab="1" xr2:uid="{00000000-000D-0000-FFFF-FFFF00000000}"/>
  </bookViews>
  <sheets>
    <sheet name="2020" sheetId="37" r:id="rId1"/>
    <sheet name="2021" sheetId="38" r:id="rId2"/>
  </sheets>
  <calcPr calcId="191029"/>
</workbook>
</file>

<file path=xl/calcChain.xml><?xml version="1.0" encoding="utf-8"?>
<calcChain xmlns="http://schemas.openxmlformats.org/spreadsheetml/2006/main">
  <c r="C174" i="38" l="1"/>
  <c r="D174" i="38"/>
  <c r="C120" i="38" l="1"/>
  <c r="D120" i="38"/>
  <c r="C143" i="38"/>
  <c r="D143" i="38"/>
  <c r="B143" i="38"/>
  <c r="B11" i="37"/>
  <c r="B14" i="37"/>
  <c r="B20" i="37"/>
  <c r="B17" i="37" s="1"/>
  <c r="B25" i="37"/>
  <c r="B38" i="37"/>
  <c r="B42" i="37"/>
  <c r="B48" i="37"/>
  <c r="B54" i="37"/>
  <c r="B53" i="37" s="1"/>
  <c r="B52" i="37" s="1"/>
  <c r="B59" i="37"/>
  <c r="B58" i="37" s="1"/>
  <c r="B63" i="37"/>
  <c r="B68" i="37"/>
  <c r="B74" i="37"/>
  <c r="B67" i="37" s="1"/>
  <c r="B85" i="37"/>
  <c r="B93" i="37"/>
  <c r="B98" i="37"/>
  <c r="B104" i="37"/>
  <c r="C120" i="37"/>
  <c r="D120" i="37"/>
  <c r="D143" i="37"/>
  <c r="C143" i="37"/>
  <c r="B143" i="37"/>
  <c r="B10" i="37" l="1"/>
  <c r="B9" i="37" s="1"/>
  <c r="AC169" i="37" l="1"/>
  <c r="C54" i="37" l="1"/>
  <c r="C53" i="37" s="1"/>
  <c r="C122" i="38" l="1"/>
  <c r="D192" i="38" l="1"/>
  <c r="C192" i="38"/>
  <c r="B192" i="38"/>
  <c r="AC193" i="37"/>
  <c r="D192" i="37"/>
  <c r="C192" i="37"/>
  <c r="B192" i="37"/>
  <c r="AC192" i="37" s="1"/>
  <c r="B54" i="38" l="1"/>
  <c r="C54" i="38" l="1"/>
  <c r="B20" i="38" l="1"/>
  <c r="AF25" i="38"/>
  <c r="AC193" i="38" l="1"/>
  <c r="AF192" i="38"/>
  <c r="AC192" i="38"/>
  <c r="AC189" i="38"/>
  <c r="AC188" i="38"/>
  <c r="AC187" i="38"/>
  <c r="D186" i="38"/>
  <c r="C186" i="38"/>
  <c r="AC185" i="38"/>
  <c r="AC184" i="38"/>
  <c r="AF183" i="38"/>
  <c r="AF177" i="38" s="1"/>
  <c r="D183" i="38"/>
  <c r="C183" i="38"/>
  <c r="B183" i="38"/>
  <c r="B177" i="38" s="1"/>
  <c r="AC182" i="38"/>
  <c r="AC181" i="38"/>
  <c r="AC180" i="38"/>
  <c r="AC179" i="38"/>
  <c r="D178" i="38"/>
  <c r="C178" i="38"/>
  <c r="AC176" i="38"/>
  <c r="AC175" i="38"/>
  <c r="AC174" i="38" s="1"/>
  <c r="B174" i="38"/>
  <c r="B120" i="38" s="1"/>
  <c r="AC173" i="38"/>
  <c r="AC172" i="38"/>
  <c r="AC171" i="38"/>
  <c r="AC170" i="38"/>
  <c r="AC169" i="38"/>
  <c r="AC168" i="38"/>
  <c r="AC167" i="38"/>
  <c r="AC166" i="38"/>
  <c r="AC165" i="38"/>
  <c r="AC164" i="38"/>
  <c r="AF163" i="38"/>
  <c r="AF162" i="38" s="1"/>
  <c r="AF120" i="38" s="1"/>
  <c r="D163" i="38"/>
  <c r="D162" i="38" s="1"/>
  <c r="C163" i="38"/>
  <c r="B163" i="38"/>
  <c r="B162" i="38"/>
  <c r="AC161" i="38"/>
  <c r="AC160" i="38"/>
  <c r="AC159" i="38"/>
  <c r="AC158" i="38"/>
  <c r="AC157" i="38"/>
  <c r="AC155" i="38"/>
  <c r="AC154" i="38"/>
  <c r="AC153" i="38"/>
  <c r="AC152" i="38"/>
  <c r="AC151" i="38"/>
  <c r="AC149" i="38"/>
  <c r="AC148" i="38"/>
  <c r="AC146" i="38"/>
  <c r="AC145" i="38"/>
  <c r="AC142" i="38"/>
  <c r="AC141" i="38"/>
  <c r="AC140" i="38"/>
  <c r="AC139" i="38"/>
  <c r="AC138" i="38"/>
  <c r="AC137" i="38"/>
  <c r="AC136" i="38"/>
  <c r="AC135" i="38"/>
  <c r="AC134" i="38"/>
  <c r="AC133" i="38"/>
  <c r="D132" i="38"/>
  <c r="C132" i="38"/>
  <c r="C121" i="38" s="1"/>
  <c r="AC131" i="38"/>
  <c r="AC130" i="38"/>
  <c r="AC129" i="38"/>
  <c r="AC128" i="38"/>
  <c r="AC127" i="38"/>
  <c r="AC126" i="38"/>
  <c r="AC125" i="38"/>
  <c r="AC124" i="38"/>
  <c r="AC123" i="38"/>
  <c r="AC122" i="38"/>
  <c r="AC119" i="38"/>
  <c r="AC118" i="38"/>
  <c r="AC117" i="38"/>
  <c r="D116" i="38"/>
  <c r="C116" i="38"/>
  <c r="B116" i="38"/>
  <c r="AC115" i="38"/>
  <c r="AC114" i="38"/>
  <c r="AC113" i="38"/>
  <c r="AC112" i="38"/>
  <c r="AB111" i="38"/>
  <c r="AA111" i="38"/>
  <c r="Z111" i="38"/>
  <c r="Y111" i="38"/>
  <c r="X111" i="38"/>
  <c r="W111" i="38"/>
  <c r="V111" i="38"/>
  <c r="U111" i="38"/>
  <c r="T111" i="38"/>
  <c r="S111" i="38"/>
  <c r="R111" i="38"/>
  <c r="Q111" i="38"/>
  <c r="P111" i="38"/>
  <c r="O111" i="38"/>
  <c r="N111" i="38"/>
  <c r="M111" i="38"/>
  <c r="L111" i="38"/>
  <c r="K111" i="38"/>
  <c r="J111" i="38"/>
  <c r="I111" i="38"/>
  <c r="H111" i="38"/>
  <c r="G111" i="38"/>
  <c r="F111" i="38"/>
  <c r="E111" i="38"/>
  <c r="D111" i="38"/>
  <c r="C111" i="38"/>
  <c r="B111" i="38"/>
  <c r="AC110" i="38"/>
  <c r="AC109" i="38"/>
  <c r="AC108" i="38"/>
  <c r="AC107" i="38"/>
  <c r="AC106" i="38"/>
  <c r="AC105" i="38"/>
  <c r="AB104" i="38"/>
  <c r="AA104" i="38"/>
  <c r="Z104" i="38"/>
  <c r="Y104" i="38"/>
  <c r="X104" i="38"/>
  <c r="W104" i="38"/>
  <c r="V104" i="38"/>
  <c r="U104" i="38"/>
  <c r="T104" i="38"/>
  <c r="S104" i="38"/>
  <c r="R104" i="38"/>
  <c r="R67" i="38" s="1"/>
  <c r="R190" i="38" s="1"/>
  <c r="Q104" i="38"/>
  <c r="P104" i="38"/>
  <c r="O104" i="38"/>
  <c r="N104" i="38"/>
  <c r="M104" i="38"/>
  <c r="L104" i="38"/>
  <c r="K104" i="38"/>
  <c r="K67" i="38" s="1"/>
  <c r="J104" i="38"/>
  <c r="I104" i="38"/>
  <c r="I67" i="38" s="1"/>
  <c r="H104" i="38"/>
  <c r="G104" i="38"/>
  <c r="F104" i="38"/>
  <c r="E104" i="38"/>
  <c r="D104" i="38"/>
  <c r="C104" i="38"/>
  <c r="B104" i="38"/>
  <c r="AC103" i="38"/>
  <c r="AC102" i="38"/>
  <c r="AC101" i="38"/>
  <c r="AC100" i="38"/>
  <c r="AC99" i="38"/>
  <c r="AB98" i="38"/>
  <c r="AA98" i="38"/>
  <c r="Z98" i="38"/>
  <c r="Y98" i="38"/>
  <c r="X98" i="38"/>
  <c r="W98" i="38"/>
  <c r="V98" i="38"/>
  <c r="U98" i="38"/>
  <c r="T98" i="38"/>
  <c r="S98" i="38"/>
  <c r="R98" i="38"/>
  <c r="Q98" i="38"/>
  <c r="P98" i="38"/>
  <c r="P67" i="38" s="1"/>
  <c r="P190" i="38" s="1"/>
  <c r="O98" i="38"/>
  <c r="N98" i="38"/>
  <c r="M98" i="38"/>
  <c r="L98" i="38"/>
  <c r="K98" i="38"/>
  <c r="J98" i="38"/>
  <c r="I98" i="38"/>
  <c r="H98" i="38"/>
  <c r="G98" i="38"/>
  <c r="F98" i="38"/>
  <c r="E98" i="38"/>
  <c r="D98" i="38"/>
  <c r="C98" i="38"/>
  <c r="B98" i="38"/>
  <c r="AC97" i="38"/>
  <c r="AC96" i="38"/>
  <c r="AC95" i="38"/>
  <c r="AC94" i="38"/>
  <c r="D93" i="38"/>
  <c r="C93" i="38"/>
  <c r="B93" i="38"/>
  <c r="AC92" i="38"/>
  <c r="AC91" i="38"/>
  <c r="AC90" i="38"/>
  <c r="AC89" i="38"/>
  <c r="AC88" i="38"/>
  <c r="AC87" i="38"/>
  <c r="AC86" i="38"/>
  <c r="D85" i="38"/>
  <c r="C85" i="38"/>
  <c r="B85" i="38"/>
  <c r="AC84" i="38"/>
  <c r="AC83" i="38"/>
  <c r="AC82" i="38"/>
  <c r="AC81" i="38"/>
  <c r="AC80" i="38"/>
  <c r="AC79" i="38"/>
  <c r="AC78" i="38"/>
  <c r="AC77" i="38"/>
  <c r="AC76" i="38"/>
  <c r="AC75" i="38"/>
  <c r="E74" i="38"/>
  <c r="D74" i="38"/>
  <c r="C74" i="38"/>
  <c r="B74" i="38"/>
  <c r="AC73" i="38"/>
  <c r="AC72" i="38"/>
  <c r="AC71" i="38"/>
  <c r="AC70" i="38"/>
  <c r="AC69" i="38"/>
  <c r="D68" i="38"/>
  <c r="C68" i="38"/>
  <c r="B68" i="38"/>
  <c r="AF67" i="38"/>
  <c r="L67" i="38"/>
  <c r="L8" i="38" s="1"/>
  <c r="AC66" i="38"/>
  <c r="AC65" i="38"/>
  <c r="AC64" i="38"/>
  <c r="D63" i="38"/>
  <c r="C63" i="38"/>
  <c r="B63" i="38"/>
  <c r="AC63" i="38" s="1"/>
  <c r="AC62" i="38"/>
  <c r="AC61" i="38"/>
  <c r="AC60" i="38"/>
  <c r="D59" i="38"/>
  <c r="D58" i="38" s="1"/>
  <c r="D52" i="38" s="1"/>
  <c r="C59" i="38"/>
  <c r="B59" i="38"/>
  <c r="AF58" i="38"/>
  <c r="AC57" i="38"/>
  <c r="AC56" i="38"/>
  <c r="AC55" i="38"/>
  <c r="AF54" i="38"/>
  <c r="AF53" i="38" s="1"/>
  <c r="C53" i="38"/>
  <c r="B53" i="38"/>
  <c r="AF48" i="38"/>
  <c r="D48" i="38"/>
  <c r="C48" i="38"/>
  <c r="B48" i="38"/>
  <c r="AF42" i="38"/>
  <c r="D42" i="38"/>
  <c r="C42" i="38"/>
  <c r="B42" i="38"/>
  <c r="AC41" i="38"/>
  <c r="AC40" i="38"/>
  <c r="AC39" i="38"/>
  <c r="AF38" i="38"/>
  <c r="D38" i="38"/>
  <c r="C38" i="38"/>
  <c r="B38" i="38"/>
  <c r="AC36" i="38"/>
  <c r="AC34" i="38"/>
  <c r="AC32" i="38"/>
  <c r="AC29" i="38"/>
  <c r="AC28" i="38"/>
  <c r="AC27" i="38"/>
  <c r="AC26" i="38"/>
  <c r="D25" i="38"/>
  <c r="C25" i="38"/>
  <c r="B25" i="38"/>
  <c r="AC24" i="38"/>
  <c r="AC23" i="38"/>
  <c r="AC22" i="38"/>
  <c r="AC21" i="38"/>
  <c r="AF20" i="38"/>
  <c r="D20" i="38"/>
  <c r="C20" i="38"/>
  <c r="AC19" i="38"/>
  <c r="AC18" i="38"/>
  <c r="AC16" i="38"/>
  <c r="AC15" i="38"/>
  <c r="AF14" i="38"/>
  <c r="AF11" i="38" s="1"/>
  <c r="D14" i="38"/>
  <c r="D11" i="38" s="1"/>
  <c r="C14" i="38"/>
  <c r="C11" i="38" s="1"/>
  <c r="B14" i="38"/>
  <c r="B11" i="38" s="1"/>
  <c r="AC13" i="38"/>
  <c r="AC12" i="38"/>
  <c r="AB67" i="38" l="1"/>
  <c r="AB8" i="38" s="1"/>
  <c r="AC150" i="38"/>
  <c r="M67" i="38"/>
  <c r="AC111" i="38"/>
  <c r="J67" i="38"/>
  <c r="AF52" i="38"/>
  <c r="S67" i="38"/>
  <c r="S190" i="38" s="1"/>
  <c r="Y67" i="38"/>
  <c r="Y8" i="38" s="1"/>
  <c r="AC144" i="38"/>
  <c r="C58" i="38"/>
  <c r="U67" i="38"/>
  <c r="F67" i="38"/>
  <c r="F190" i="38" s="1"/>
  <c r="V67" i="38"/>
  <c r="V190" i="38" s="1"/>
  <c r="AC116" i="38"/>
  <c r="AF17" i="38"/>
  <c r="G67" i="38"/>
  <c r="G190" i="38" s="1"/>
  <c r="W67" i="38"/>
  <c r="W190" i="38" s="1"/>
  <c r="AC147" i="38"/>
  <c r="H67" i="38"/>
  <c r="H190" i="38" s="1"/>
  <c r="X67" i="38"/>
  <c r="X8" i="38" s="1"/>
  <c r="AC156" i="38"/>
  <c r="D177" i="38"/>
  <c r="AC186" i="38"/>
  <c r="C52" i="38"/>
  <c r="B58" i="38"/>
  <c r="B52" i="38" s="1"/>
  <c r="AC178" i="38"/>
  <c r="C177" i="38"/>
  <c r="AC163" i="38"/>
  <c r="D121" i="38"/>
  <c r="AC121" i="38"/>
  <c r="AC132" i="38"/>
  <c r="AC42" i="38"/>
  <c r="AC54" i="38"/>
  <c r="AC38" i="38"/>
  <c r="D17" i="38"/>
  <c r="D10" i="38" s="1"/>
  <c r="D9" i="38" s="1"/>
  <c r="C17" i="38"/>
  <c r="C10" i="38" s="1"/>
  <c r="AC25" i="38"/>
  <c r="AC20" i="38"/>
  <c r="B17" i="38"/>
  <c r="B10" i="38" s="1"/>
  <c r="N67" i="38"/>
  <c r="N190" i="38" s="1"/>
  <c r="Q67" i="38"/>
  <c r="Q190" i="38" s="1"/>
  <c r="O67" i="38"/>
  <c r="O190" i="38" s="1"/>
  <c r="AC183" i="38"/>
  <c r="T67" i="38"/>
  <c r="T190" i="38" s="1"/>
  <c r="AC104" i="38"/>
  <c r="H8" i="38"/>
  <c r="P8" i="38"/>
  <c r="D67" i="38"/>
  <c r="AA67" i="38"/>
  <c r="AA8" i="38" s="1"/>
  <c r="Z67" i="38"/>
  <c r="Z190" i="38" s="1"/>
  <c r="AC98" i="38"/>
  <c r="E67" i="38"/>
  <c r="E190" i="38" s="1"/>
  <c r="AC93" i="38"/>
  <c r="AC85" i="38"/>
  <c r="C67" i="38"/>
  <c r="AC74" i="38"/>
  <c r="B67" i="38"/>
  <c r="AC68" i="38"/>
  <c r="AC48" i="38"/>
  <c r="AF10" i="38"/>
  <c r="AF9" i="38" s="1"/>
  <c r="AF8" i="38" s="1"/>
  <c r="O8" i="38"/>
  <c r="I190" i="38"/>
  <c r="I8" i="38"/>
  <c r="M8" i="38"/>
  <c r="M190" i="38"/>
  <c r="K8" i="38"/>
  <c r="K190" i="38"/>
  <c r="U190" i="38"/>
  <c r="U8" i="38"/>
  <c r="J190" i="38"/>
  <c r="J8" i="38"/>
  <c r="AC14" i="38"/>
  <c r="F8" i="38"/>
  <c r="R8" i="38"/>
  <c r="L190" i="38"/>
  <c r="X190" i="38"/>
  <c r="C162" i="38"/>
  <c r="AC162" i="38" s="1"/>
  <c r="AC59" i="38"/>
  <c r="AF14" i="37"/>
  <c r="AB190" i="38" l="1"/>
  <c r="D190" i="38"/>
  <c r="S8" i="38"/>
  <c r="W8" i="38"/>
  <c r="G8" i="38"/>
  <c r="AC143" i="38"/>
  <c r="Y190" i="38"/>
  <c r="Q8" i="38"/>
  <c r="V8" i="38"/>
  <c r="C9" i="38"/>
  <c r="AC11" i="38"/>
  <c r="N8" i="38"/>
  <c r="AC58" i="38"/>
  <c r="AC53" i="38"/>
  <c r="AC177" i="38"/>
  <c r="B9" i="38"/>
  <c r="B8" i="38" s="1"/>
  <c r="AF190" i="38"/>
  <c r="AC17" i="38"/>
  <c r="T8" i="38"/>
  <c r="E8" i="38"/>
  <c r="Z8" i="38"/>
  <c r="AA190" i="38"/>
  <c r="AC67" i="38"/>
  <c r="B190" i="38"/>
  <c r="AF17" i="37"/>
  <c r="AF25" i="37"/>
  <c r="AF38" i="37"/>
  <c r="AF20" i="37"/>
  <c r="D63" i="37"/>
  <c r="C63" i="37"/>
  <c r="D59" i="37"/>
  <c r="C59" i="37"/>
  <c r="D38" i="37"/>
  <c r="C38" i="37"/>
  <c r="D25" i="37"/>
  <c r="C25" i="37"/>
  <c r="D20" i="37"/>
  <c r="C20" i="37"/>
  <c r="AF192" i="37"/>
  <c r="AC189" i="37"/>
  <c r="AC188" i="37"/>
  <c r="AC187" i="37"/>
  <c r="D186" i="37"/>
  <c r="C186" i="37"/>
  <c r="AC185" i="37"/>
  <c r="AC184" i="37"/>
  <c r="AF183" i="37"/>
  <c r="AF177" i="37" s="1"/>
  <c r="D183" i="37"/>
  <c r="C183" i="37"/>
  <c r="B183" i="37"/>
  <c r="B177" i="37" s="1"/>
  <c r="AC182" i="37"/>
  <c r="AC181" i="37"/>
  <c r="AC180" i="37"/>
  <c r="AC179" i="37"/>
  <c r="D178" i="37"/>
  <c r="C178" i="37"/>
  <c r="AC176" i="37"/>
  <c r="AC175" i="37"/>
  <c r="B174" i="37"/>
  <c r="B120" i="37" s="1"/>
  <c r="AC173" i="37"/>
  <c r="AC172" i="37"/>
  <c r="AC171" i="37"/>
  <c r="AC170" i="37"/>
  <c r="AC168" i="37"/>
  <c r="AC167" i="37"/>
  <c r="AC166" i="37"/>
  <c r="AC165" i="37"/>
  <c r="AC164" i="37"/>
  <c r="AF163" i="37"/>
  <c r="AF162" i="37" s="1"/>
  <c r="AF120" i="37" s="1"/>
  <c r="D163" i="37"/>
  <c r="D162" i="37" s="1"/>
  <c r="C163" i="37"/>
  <c r="C162" i="37" s="1"/>
  <c r="B163" i="37"/>
  <c r="B162" i="37" s="1"/>
  <c r="AC161" i="37"/>
  <c r="AC160" i="37"/>
  <c r="AC158" i="37"/>
  <c r="AC157" i="37"/>
  <c r="AC155" i="37"/>
  <c r="AC154" i="37"/>
  <c r="AC152" i="37"/>
  <c r="AC151" i="37"/>
  <c r="B150" i="37"/>
  <c r="AC149" i="37"/>
  <c r="AC148" i="37"/>
  <c r="AC146" i="37"/>
  <c r="AC145" i="37"/>
  <c r="AC142" i="37"/>
  <c r="AC141" i="37"/>
  <c r="AC140" i="37"/>
  <c r="AC139" i="37"/>
  <c r="AC138" i="37"/>
  <c r="AC137" i="37"/>
  <c r="AC136" i="37"/>
  <c r="AC135" i="37"/>
  <c r="AC134" i="37"/>
  <c r="AC133" i="37"/>
  <c r="D132" i="37"/>
  <c r="D121" i="37" s="1"/>
  <c r="C132" i="37"/>
  <c r="AC131" i="37"/>
  <c r="AC130" i="37"/>
  <c r="AC129" i="37"/>
  <c r="AC128" i="37"/>
  <c r="AC127" i="37"/>
  <c r="AC126" i="37"/>
  <c r="AC125" i="37"/>
  <c r="AC124" i="37"/>
  <c r="AC123" i="37"/>
  <c r="C122" i="37"/>
  <c r="AC119" i="37"/>
  <c r="AC118" i="37"/>
  <c r="AC117" i="37"/>
  <c r="D116" i="37"/>
  <c r="C116" i="37"/>
  <c r="B116" i="37"/>
  <c r="AC115" i="37"/>
  <c r="AC114" i="37"/>
  <c r="AC113" i="37"/>
  <c r="AC112" i="37"/>
  <c r="AB111" i="37"/>
  <c r="AA111" i="37"/>
  <c r="Z111" i="37"/>
  <c r="Y111" i="37"/>
  <c r="X111" i="37"/>
  <c r="W111" i="37"/>
  <c r="V111" i="37"/>
  <c r="U111" i="37"/>
  <c r="T111" i="37"/>
  <c r="S111" i="37"/>
  <c r="R111" i="37"/>
  <c r="Q111" i="37"/>
  <c r="P111" i="37"/>
  <c r="O111" i="37"/>
  <c r="N111" i="37"/>
  <c r="M111" i="37"/>
  <c r="L111" i="37"/>
  <c r="K111" i="37"/>
  <c r="J111" i="37"/>
  <c r="I111" i="37"/>
  <c r="H111" i="37"/>
  <c r="G111" i="37"/>
  <c r="F111" i="37"/>
  <c r="E111" i="37"/>
  <c r="D111" i="37"/>
  <c r="C111" i="37"/>
  <c r="B111" i="37"/>
  <c r="AC110" i="37"/>
  <c r="AC109" i="37"/>
  <c r="AC108" i="37"/>
  <c r="AC107" i="37"/>
  <c r="AC106" i="37"/>
  <c r="AC105" i="37"/>
  <c r="AB104" i="37"/>
  <c r="AA104" i="37"/>
  <c r="Z104" i="37"/>
  <c r="Y104" i="37"/>
  <c r="X104" i="37"/>
  <c r="W104" i="37"/>
  <c r="V104" i="37"/>
  <c r="U104" i="37"/>
  <c r="T104" i="37"/>
  <c r="S104" i="37"/>
  <c r="R104" i="37"/>
  <c r="Q104" i="37"/>
  <c r="P104" i="37"/>
  <c r="O104" i="37"/>
  <c r="N104" i="37"/>
  <c r="M104" i="37"/>
  <c r="L104" i="37"/>
  <c r="K104" i="37"/>
  <c r="J104" i="37"/>
  <c r="I104" i="37"/>
  <c r="H104" i="37"/>
  <c r="G104" i="37"/>
  <c r="F104" i="37"/>
  <c r="E104" i="37"/>
  <c r="D104" i="37"/>
  <c r="C104" i="37"/>
  <c r="AC103" i="37"/>
  <c r="AC102" i="37"/>
  <c r="AC101" i="37"/>
  <c r="AC100" i="37"/>
  <c r="AC99" i="37"/>
  <c r="AB98" i="37"/>
  <c r="AA98" i="37"/>
  <c r="Z98" i="37"/>
  <c r="Y98" i="37"/>
  <c r="Y67" i="37" s="1"/>
  <c r="Y190" i="37" s="1"/>
  <c r="X98" i="37"/>
  <c r="X67" i="37" s="1"/>
  <c r="X8" i="37" s="1"/>
  <c r="W98" i="37"/>
  <c r="V98" i="37"/>
  <c r="U98" i="37"/>
  <c r="T98" i="37"/>
  <c r="S98" i="37"/>
  <c r="R98" i="37"/>
  <c r="Q98" i="37"/>
  <c r="P98" i="37"/>
  <c r="O98" i="37"/>
  <c r="N98" i="37"/>
  <c r="M98" i="37"/>
  <c r="L98" i="37"/>
  <c r="L67" i="37" s="1"/>
  <c r="K98" i="37"/>
  <c r="J98" i="37"/>
  <c r="I98" i="37"/>
  <c r="H98" i="37"/>
  <c r="G98" i="37"/>
  <c r="F98" i="37"/>
  <c r="E98" i="37"/>
  <c r="D98" i="37"/>
  <c r="C98" i="37"/>
  <c r="AC97" i="37"/>
  <c r="AC96" i="37"/>
  <c r="AC95" i="37"/>
  <c r="AC94" i="37"/>
  <c r="D93" i="37"/>
  <c r="C93" i="37"/>
  <c r="AC92" i="37"/>
  <c r="AC91" i="37"/>
  <c r="AC90" i="37"/>
  <c r="AC89" i="37"/>
  <c r="AC88" i="37"/>
  <c r="AC87" i="37"/>
  <c r="AC86" i="37"/>
  <c r="D85" i="37"/>
  <c r="C85" i="37"/>
  <c r="AC84" i="37"/>
  <c r="AC83" i="37"/>
  <c r="AC82" i="37"/>
  <c r="AC81" i="37"/>
  <c r="AC80" i="37"/>
  <c r="AC79" i="37"/>
  <c r="E74" i="37"/>
  <c r="D74" i="37"/>
  <c r="C74" i="37"/>
  <c r="D68" i="37"/>
  <c r="C68" i="37"/>
  <c r="AF67" i="37"/>
  <c r="AF58" i="37"/>
  <c r="AF54" i="37"/>
  <c r="AF53" i="37" s="1"/>
  <c r="AF48" i="37"/>
  <c r="D48" i="37"/>
  <c r="C48" i="37"/>
  <c r="AF42" i="37"/>
  <c r="D42" i="37"/>
  <c r="C42" i="37"/>
  <c r="AF11" i="37"/>
  <c r="D14" i="37"/>
  <c r="D11" i="37" s="1"/>
  <c r="C14" i="37"/>
  <c r="C11" i="37" s="1"/>
  <c r="D8" i="38" l="1"/>
  <c r="J67" i="37"/>
  <c r="C58" i="37"/>
  <c r="AF10" i="37"/>
  <c r="AA67" i="37"/>
  <c r="AC150" i="37"/>
  <c r="AC174" i="37"/>
  <c r="D58" i="37"/>
  <c r="D52" i="37" s="1"/>
  <c r="AC10" i="38"/>
  <c r="AC111" i="37"/>
  <c r="AC178" i="37"/>
  <c r="AC52" i="38"/>
  <c r="AC144" i="37"/>
  <c r="AC116" i="37"/>
  <c r="C190" i="38"/>
  <c r="AC190" i="38" s="1"/>
  <c r="AC120" i="38"/>
  <c r="AC162" i="37"/>
  <c r="AC159" i="37"/>
  <c r="C8" i="38"/>
  <c r="AC8" i="38" s="1"/>
  <c r="AC153" i="37"/>
  <c r="AC122" i="37"/>
  <c r="C121" i="37"/>
  <c r="AC121" i="37" s="1"/>
  <c r="AC132" i="37"/>
  <c r="F67" i="37"/>
  <c r="F190" i="37" s="1"/>
  <c r="G67" i="37"/>
  <c r="G190" i="37" s="1"/>
  <c r="H67" i="37"/>
  <c r="H190" i="37" s="1"/>
  <c r="I67" i="37"/>
  <c r="I190" i="37" s="1"/>
  <c r="K67" i="37"/>
  <c r="K8" i="37" s="1"/>
  <c r="M67" i="37"/>
  <c r="M190" i="37" s="1"/>
  <c r="Z67" i="37"/>
  <c r="Z8" i="37" s="1"/>
  <c r="AC183" i="37"/>
  <c r="AC104" i="37"/>
  <c r="Q67" i="37"/>
  <c r="Q8" i="37" s="1"/>
  <c r="R67" i="37"/>
  <c r="R190" i="37" s="1"/>
  <c r="W67" i="37"/>
  <c r="W8" i="37" s="1"/>
  <c r="V67" i="37"/>
  <c r="V8" i="37" s="1"/>
  <c r="AC98" i="37"/>
  <c r="U67" i="37"/>
  <c r="U8" i="37" s="1"/>
  <c r="T67" i="37"/>
  <c r="T190" i="37" s="1"/>
  <c r="AC85" i="37"/>
  <c r="AF52" i="37"/>
  <c r="AF9" i="37" s="1"/>
  <c r="AB67" i="37"/>
  <c r="AB8" i="37" s="1"/>
  <c r="Y8" i="37"/>
  <c r="D177" i="37"/>
  <c r="AC186" i="37"/>
  <c r="C177" i="37"/>
  <c r="AC156" i="37"/>
  <c r="AC147" i="37"/>
  <c r="S67" i="37"/>
  <c r="S190" i="37" s="1"/>
  <c r="E67" i="37"/>
  <c r="E190" i="37" s="1"/>
  <c r="N67" i="37"/>
  <c r="N8" i="37" s="1"/>
  <c r="O67" i="37"/>
  <c r="O190" i="37" s="1"/>
  <c r="P67" i="37"/>
  <c r="P190" i="37" s="1"/>
  <c r="D67" i="37"/>
  <c r="D8" i="37" s="1"/>
  <c r="AC93" i="37"/>
  <c r="C67" i="37"/>
  <c r="C8" i="37" s="1"/>
  <c r="C52" i="37"/>
  <c r="D17" i="37"/>
  <c r="D10" i="37" s="1"/>
  <c r="D9" i="37" s="1"/>
  <c r="C17" i="37"/>
  <c r="C10" i="37" s="1"/>
  <c r="J8" i="37"/>
  <c r="J190" i="37"/>
  <c r="Z190" i="37"/>
  <c r="AA8" i="37"/>
  <c r="AA190" i="37"/>
  <c r="L8" i="37"/>
  <c r="L190" i="37"/>
  <c r="AC163" i="37"/>
  <c r="F8" i="37"/>
  <c r="G8" i="37"/>
  <c r="X190" i="37"/>
  <c r="AC143" i="37" l="1"/>
  <c r="AC120" i="37" s="1"/>
  <c r="H8" i="37"/>
  <c r="AC9" i="38"/>
  <c r="K190" i="37"/>
  <c r="I8" i="37"/>
  <c r="AC177" i="37"/>
  <c r="O8" i="37"/>
  <c r="R8" i="37"/>
  <c r="M8" i="37"/>
  <c r="P8" i="37"/>
  <c r="Q190" i="37"/>
  <c r="N190" i="37"/>
  <c r="W190" i="37"/>
  <c r="V190" i="37"/>
  <c r="U190" i="37"/>
  <c r="T8" i="37"/>
  <c r="AF190" i="37"/>
  <c r="AB190" i="37"/>
  <c r="S8" i="37"/>
  <c r="E8" i="37"/>
  <c r="C9" i="37"/>
  <c r="D190" i="37" l="1"/>
  <c r="AD8" i="38"/>
  <c r="AF8" i="37"/>
  <c r="C190" i="37"/>
  <c r="AC12" i="37"/>
  <c r="AC11" i="37" s="1"/>
  <c r="B8" i="37"/>
  <c r="AC8" i="37" s="1"/>
  <c r="AC55" i="37"/>
  <c r="AC54" i="37" s="1"/>
  <c r="AC53" i="37" s="1"/>
  <c r="AC69" i="37"/>
  <c r="AC68" i="37" s="1"/>
  <c r="AC18" i="37"/>
  <c r="AC43" i="37"/>
  <c r="AC42" i="37" s="1"/>
  <c r="AC75" i="37"/>
  <c r="AC59" i="37"/>
  <c r="AC49" i="37"/>
  <c r="AC48" i="37" s="1"/>
  <c r="AC63" i="37"/>
  <c r="AC58" i="37" s="1"/>
  <c r="AC40" i="37"/>
  <c r="AC39" i="37"/>
  <c r="AC70" i="37"/>
  <c r="AC38" i="37"/>
  <c r="AC22" i="37"/>
  <c r="AC46" i="37"/>
  <c r="AC57" i="37"/>
  <c r="AC56" i="37"/>
  <c r="AC23" i="37"/>
  <c r="AC21" i="37"/>
  <c r="AC62" i="37"/>
  <c r="AC25" i="37"/>
  <c r="AC24" i="37"/>
  <c r="AC71" i="37"/>
  <c r="AC36" i="37"/>
  <c r="AC20" i="37"/>
  <c r="AC17" i="37" s="1"/>
  <c r="AC41" i="37"/>
  <c r="AC72" i="37"/>
  <c r="AC51" i="37"/>
  <c r="AC19" i="37"/>
  <c r="AC66" i="37"/>
  <c r="AC34" i="37"/>
  <c r="AC65" i="37"/>
  <c r="AC61" i="37"/>
  <c r="AC73" i="37"/>
  <c r="AC50" i="37"/>
  <c r="AC64" i="37"/>
  <c r="AC32" i="37"/>
  <c r="AC16" i="37"/>
  <c r="AC15" i="37"/>
  <c r="AC14" i="37"/>
  <c r="AC78" i="37"/>
  <c r="AC77" i="37"/>
  <c r="AC13" i="37"/>
  <c r="AC60" i="37"/>
  <c r="AC27" i="37"/>
  <c r="AC45" i="37"/>
  <c r="AC29" i="37"/>
  <c r="AC76" i="37"/>
  <c r="AC44" i="37"/>
  <c r="AC28" i="37"/>
  <c r="B190" i="37"/>
  <c r="AC190" i="37" s="1"/>
  <c r="AC26" i="37"/>
  <c r="AC74" i="37" l="1"/>
  <c r="AC67" i="37"/>
  <c r="AC10" i="37"/>
  <c r="AC52" i="37"/>
  <c r="AC9" i="37" l="1"/>
  <c r="AD8" i="37" s="1"/>
</calcChain>
</file>

<file path=xl/sharedStrings.xml><?xml version="1.0" encoding="utf-8"?>
<sst xmlns="http://schemas.openxmlformats.org/spreadsheetml/2006/main" count="493" uniqueCount="226">
  <si>
    <t>CATEGORÍA / FUENTE / SUBFUENTE 
DE EMISIÓN</t>
  </si>
  <si>
    <t>Carbono negro
(Gg)</t>
  </si>
  <si>
    <t>HFCs</t>
  </si>
  <si>
    <t>PFCs</t>
  </si>
  <si>
    <t>HFC-23</t>
  </si>
  <si>
    <t>HFC-410A</t>
  </si>
  <si>
    <t>HFC-43-10mee</t>
  </si>
  <si>
    <t>HFC-125</t>
  </si>
  <si>
    <t>HFC-134</t>
  </si>
  <si>
    <t>HFC-134a</t>
  </si>
  <si>
    <t>HFC-404A</t>
  </si>
  <si>
    <t>HFC-407C</t>
  </si>
  <si>
    <t>HFC-152a</t>
  </si>
  <si>
    <t>HFC-227ea</t>
  </si>
  <si>
    <t>HFC-236fa</t>
  </si>
  <si>
    <t>HFC-365mfc/227ea</t>
  </si>
  <si>
    <t>HFC-365mfc</t>
  </si>
  <si>
    <t>HFC-245fa</t>
  </si>
  <si>
    <t>Bunkers</t>
  </si>
  <si>
    <t>Aviación internacional</t>
  </si>
  <si>
    <t>Nota:</t>
  </si>
  <si>
    <t>INVENTARIO NACIONAL DE EMISIONES DE GASES Y COMPUESTOS DE EFECTO INVERNADERO (INEGYCEI)</t>
  </si>
  <si>
    <t xml:space="preserve">  Potencial de calentamiento</t>
  </si>
  <si>
    <t>Marítimo internacional</t>
  </si>
  <si>
    <t>HFC-32</t>
  </si>
  <si>
    <t>HFC-507a</t>
  </si>
  <si>
    <t>[1A] Actividades de quema del combustible</t>
  </si>
  <si>
    <t>[1A1] Industrias de la energía</t>
  </si>
  <si>
    <t>[1A1a] Actividad principal producción de electricidad y calor</t>
  </si>
  <si>
    <t>[1A1b] Refinación del petróleo</t>
  </si>
  <si>
    <t>[1A1c] Manufactura de combustibles sólidos y otras industrias de la energía</t>
  </si>
  <si>
    <t>[1A2] Industrias manufactura y de la construcción</t>
  </si>
  <si>
    <t>[1A2a] Hierro y acero</t>
  </si>
  <si>
    <t>[1A2b] Metales no ferrosos</t>
  </si>
  <si>
    <t>[1A2c] Sustancias químicas</t>
  </si>
  <si>
    <t>[1A2d] Pulpa, papel e imprenta</t>
  </si>
  <si>
    <t>[1A2e] Procesamiento de alimentos, bebidas y tabaco</t>
  </si>
  <si>
    <t>[1A2f] Minerales no metálicos</t>
  </si>
  <si>
    <t>[1A2g] Equipo de transporte</t>
  </si>
  <si>
    <t>[1A2h] Maquinaria</t>
  </si>
  <si>
    <t>[1A2i] Minería (con excepción de combustibles) y cantería</t>
  </si>
  <si>
    <t>[1A2j] Madera y productos de la madera</t>
  </si>
  <si>
    <t>[1A2k] Construcción</t>
  </si>
  <si>
    <t>[1A2l] Textiles y cueros</t>
  </si>
  <si>
    <t>[1A2m] Industria no especificada</t>
  </si>
  <si>
    <t>[1A3] Transporte</t>
  </si>
  <si>
    <t>[1A3a] Aviación civil</t>
  </si>
  <si>
    <t>[1A3b] Autotransporte</t>
  </si>
  <si>
    <t>[1A3c] Ferrocarriles</t>
  </si>
  <si>
    <t>[1A3d] Navegación marítima y fluvial</t>
  </si>
  <si>
    <t>[1A3e] Otro transporte</t>
  </si>
  <si>
    <t>[1A4] Otros sectores</t>
  </si>
  <si>
    <t>[1A4a] Comercial/institucional</t>
  </si>
  <si>
    <t>[1A4b] Residencial</t>
  </si>
  <si>
    <t>[1A4c] Agropecuario/silvicultura/pesca/piscifactorías</t>
  </si>
  <si>
    <t>[1B] Emisiones fugitivas provenientes de la fabricación de combustibles</t>
  </si>
  <si>
    <t>[1B1] Combustibles sólidos</t>
  </si>
  <si>
    <t>[1B1a] Minería carbonífera y manejo del carbón</t>
  </si>
  <si>
    <t>[1B1ai] Minas subterráneas</t>
  </si>
  <si>
    <t>[1B1aii] Minas superficie</t>
  </si>
  <si>
    <t>[1B1b] Combustión espontánea y vertederos para quema de carbón</t>
  </si>
  <si>
    <t>[1B2] Petróleo y gas natural</t>
  </si>
  <si>
    <t>[1B2a] Petróleo</t>
  </si>
  <si>
    <t>[1B2b] Gas natural</t>
  </si>
  <si>
    <t>[2] Procesos industriales y uso de productos</t>
  </si>
  <si>
    <t>[1] Energía</t>
  </si>
  <si>
    <t>[2A] Industria de los minerales</t>
  </si>
  <si>
    <t>[2A1] Producción de cemento</t>
  </si>
  <si>
    <t>[2A2] Producción de cal</t>
  </si>
  <si>
    <t>[2A3] Producción de vidrio</t>
  </si>
  <si>
    <t>[2A4] Otros usos de carbonatos</t>
  </si>
  <si>
    <t>[2A5] Otros</t>
  </si>
  <si>
    <t>[2B] Industria química</t>
  </si>
  <si>
    <t>[2B1] Producción de amoniaco</t>
  </si>
  <si>
    <t>[2B2] Producción de ácido nítrico</t>
  </si>
  <si>
    <t>[2B3] Producción de ácido adípico</t>
  </si>
  <si>
    <t>[2B4] Producción de caprolactama, glioxil y ácido glioxílico</t>
  </si>
  <si>
    <t>[2B5] Producción de carburo</t>
  </si>
  <si>
    <t>[2B6] Producción de dióxido de titanio</t>
  </si>
  <si>
    <t>[2B7] Producción de ceniza de sosa</t>
  </si>
  <si>
    <t>[2B8] Producción petroquímica y negro de humo</t>
  </si>
  <si>
    <t>[2B9] Producción fluoroquímica</t>
  </si>
  <si>
    <t>[2B10] Otros</t>
  </si>
  <si>
    <t>[2C] Industria de los metales</t>
  </si>
  <si>
    <t>[2C1] Producción de hierro y acero</t>
  </si>
  <si>
    <t>[2C2] Producción de ferroaleaciones</t>
  </si>
  <si>
    <t>[2C3] Producción de aluminio</t>
  </si>
  <si>
    <t>[2C4] Producción de magnesio</t>
  </si>
  <si>
    <t>[2C5] Producción de plomo</t>
  </si>
  <si>
    <t>[2C6] Producción de zinc</t>
  </si>
  <si>
    <t>[2C7] Otros</t>
  </si>
  <si>
    <t>[2D] Uso de productos no energéticos de combustibles y de solvente</t>
  </si>
  <si>
    <t>[2D1] Uso de lubricantes</t>
  </si>
  <si>
    <t>[2D2] Uso de la cera de parafina</t>
  </si>
  <si>
    <t>[2D3] Uso de solventes</t>
  </si>
  <si>
    <t>[2D4] Otros</t>
  </si>
  <si>
    <t>[2E] Industria electrónica</t>
  </si>
  <si>
    <t>[2E1] Circuitos integrados o semiconductores</t>
  </si>
  <si>
    <t>[2E2] Pantalla plana tipo TFT</t>
  </si>
  <si>
    <t>[2E3] Células fotovoltaicas</t>
  </si>
  <si>
    <t>[2E4] Fluido de transferencia térmica</t>
  </si>
  <si>
    <t>[2E5] Otros</t>
  </si>
  <si>
    <t>[2F] Uso de productos sustitutos de las sustancias que agotan la capa de ozono</t>
  </si>
  <si>
    <t>[2F1] Refrigeración y aire acondicionado</t>
  </si>
  <si>
    <t>[2F2] Agentes espumantes</t>
  </si>
  <si>
    <t>[2F3] Protección contra incendios</t>
  </si>
  <si>
    <t>[2F4] Aerosoles</t>
  </si>
  <si>
    <t>[2F5] Solventes</t>
  </si>
  <si>
    <t>[2F6] Otras aplicaciones</t>
  </si>
  <si>
    <t>[2G] Manufactura y utilización de otros productos</t>
  </si>
  <si>
    <t>[2G1] Equipos eléctricos</t>
  </si>
  <si>
    <t>[2G2] SF6 y PFC de otros usos de productos</t>
  </si>
  <si>
    <t>[2G3] N2O de usos de productos</t>
  </si>
  <si>
    <t>[2G4] Otros</t>
  </si>
  <si>
    <t>[2H] Otros</t>
  </si>
  <si>
    <t>[2H1] Industria de la pulpa y el papel</t>
  </si>
  <si>
    <t>[2H2] Industria de la alimentación y las bebidas</t>
  </si>
  <si>
    <t>[2H3] Otros</t>
  </si>
  <si>
    <t>[3] Agricultura, silvicultura y otros usos de la tierra</t>
  </si>
  <si>
    <t xml:space="preserve"> [3A] Ganado</t>
  </si>
  <si>
    <t xml:space="preserve">     [3A1] Fermentación entérica</t>
  </si>
  <si>
    <t xml:space="preserve">          [3A1a] Bovino</t>
  </si>
  <si>
    <t xml:space="preserve">          [3A1b] Búfalos</t>
  </si>
  <si>
    <t xml:space="preserve">          [3A1d] Caprino</t>
  </si>
  <si>
    <t xml:space="preserve">          [3A1e] Camello</t>
  </si>
  <si>
    <t xml:space="preserve">          [3A1f] Caballos</t>
  </si>
  <si>
    <t xml:space="preserve">          [3A1g] Mulas y asnos</t>
  </si>
  <si>
    <t xml:space="preserve">          [3A1h] Porcinos</t>
  </si>
  <si>
    <t xml:space="preserve">          [3A1i] Otros  (especificar)</t>
  </si>
  <si>
    <t xml:space="preserve">     [3A2] Gestión del estiércol</t>
  </si>
  <si>
    <t xml:space="preserve">          [3A2a] Bovinos</t>
  </si>
  <si>
    <t xml:space="preserve">          [3A2b] Búfalos</t>
  </si>
  <si>
    <t xml:space="preserve">          [3A2d] Caprino</t>
  </si>
  <si>
    <t xml:space="preserve">          [3A2e] Camello</t>
  </si>
  <si>
    <t xml:space="preserve">          [3A2f] Caballos</t>
  </si>
  <si>
    <t xml:space="preserve">          [3A2g] Mulas y asnos</t>
  </si>
  <si>
    <t xml:space="preserve">          [3A2h] Porcinos</t>
  </si>
  <si>
    <t xml:space="preserve">          [3A2i] Aves de corral</t>
  </si>
  <si>
    <t xml:space="preserve">          [3A2g] Otros  (especificar)</t>
  </si>
  <si>
    <t xml:space="preserve">  [3B] Tierra</t>
  </si>
  <si>
    <t xml:space="preserve">     [3B1] Tierra forestales</t>
  </si>
  <si>
    <t xml:space="preserve">          [3B1a] Tierras forestales que permanecen como tal</t>
  </si>
  <si>
    <t xml:space="preserve">          [3B1b] Tierras convertidas a tierras forestales</t>
  </si>
  <si>
    <t xml:space="preserve">     [3B2] Tierra de cultivo</t>
  </si>
  <si>
    <t xml:space="preserve">          [3B2a] Tierras de cultivo que permanecen como tal</t>
  </si>
  <si>
    <t xml:space="preserve">          [3B2b] Tierras convertidas a tierras de cultivo</t>
  </si>
  <si>
    <t xml:space="preserve">     [3B3] Praderas</t>
  </si>
  <si>
    <t xml:space="preserve">          [3B3a] Praderas que permanecen como tal</t>
  </si>
  <si>
    <t xml:space="preserve">          [3B3b] Tierras convertidas en praderas</t>
  </si>
  <si>
    <t xml:space="preserve">     [3B4] Humedales</t>
  </si>
  <si>
    <t xml:space="preserve">          [3B4a] Humedales que permanecen como tal</t>
  </si>
  <si>
    <t xml:space="preserve">          [3B4b] Tierras convertidas en humedales</t>
  </si>
  <si>
    <t xml:space="preserve">     [3B5] Asentamientos </t>
  </si>
  <si>
    <t xml:space="preserve">          [3B5a] Asentamientos que permanecen como tal</t>
  </si>
  <si>
    <t xml:space="preserve">          [3B5b] Tierras convertidas en asentamientos</t>
  </si>
  <si>
    <t xml:space="preserve">     [3B6] Otras tierras </t>
  </si>
  <si>
    <t xml:space="preserve">          [3B6a] Otras tierras que permanecen como tal</t>
  </si>
  <si>
    <t xml:space="preserve">          [3B6b] Tierras convertidas en otras tierras</t>
  </si>
  <si>
    <t xml:space="preserve">  [3C] Fuentes agregadas y fuentes de emisión no CO2 de la tierra</t>
  </si>
  <si>
    <t xml:space="preserve">     [3C1] Emisiones de GEI por quemado de biomasa</t>
  </si>
  <si>
    <t xml:space="preserve">          [3C1a] Emisiones de quemado de biomasa en tierras forestales</t>
  </si>
  <si>
    <t xml:space="preserve">          [3C1b] Emisiones de quemado de biomasa en tierras de cultivo</t>
  </si>
  <si>
    <t xml:space="preserve">          [3C1c] Emisiones de quemado de biomasa en tierras praderas</t>
  </si>
  <si>
    <t xml:space="preserve">          [3C1d] Emisiones de quemado de biomasa en otras tierras</t>
  </si>
  <si>
    <t xml:space="preserve">     [3C2] Encalado</t>
  </si>
  <si>
    <t xml:space="preserve">     [3C3] Aplicación de urea</t>
  </si>
  <si>
    <t xml:space="preserve">     [3C4] Emisiones directas de los N2O de los suelos gestionados</t>
  </si>
  <si>
    <t xml:space="preserve">     [3C5] Emisiones indirectas de los N2O de los suelos gestionados</t>
  </si>
  <si>
    <t xml:space="preserve">     [3C6] Emisiones indirectas de los N2O de la gestión del estiércol</t>
  </si>
  <si>
    <t xml:space="preserve">     [3C7] Cultivo del arroz</t>
  </si>
  <si>
    <t xml:space="preserve">  [3D] Otros</t>
  </si>
  <si>
    <t xml:space="preserve">     [3D1] Productos de madera recolectada</t>
  </si>
  <si>
    <t xml:space="preserve">     [3D2] Otros (especificar)</t>
  </si>
  <si>
    <t>[4] Residuos</t>
  </si>
  <si>
    <t>[4A] Eliminación de residuos sólidos</t>
  </si>
  <si>
    <t>[4A1] Sitios gestionados de eliminación de residuos (rellenos sanitarios)</t>
  </si>
  <si>
    <t xml:space="preserve">[4A2] Sitios no controlados de eliminación de residuos </t>
  </si>
  <si>
    <t>[4A3] Tiraderos a cielo abierto para eliminación de residuos</t>
  </si>
  <si>
    <t>[4B] Tratamiento biológico de los residuos sólidos</t>
  </si>
  <si>
    <t>[4C] Incineración y quema a cielo abierto  de residuos</t>
  </si>
  <si>
    <t>[4C1] Incineración de residuos peligrosos industriales y biológico infeccioso</t>
  </si>
  <si>
    <t>[4C2] Quema a cielo abierto de residuos sólidos</t>
  </si>
  <si>
    <t>[4D] Tratamiento y eliminación de aguas residuales</t>
  </si>
  <si>
    <t>[4D1] Tratamiento y eliminación de aguas residuales municipales</t>
  </si>
  <si>
    <t>[4D2] Tratamiento y eliminación de aguas residuales industriales</t>
  </si>
  <si>
    <t>[4E] Otros</t>
  </si>
  <si>
    <t>1B2ai Venteo petróleo</t>
  </si>
  <si>
    <t>1B2aii Quemado petróleo</t>
  </si>
  <si>
    <t>1B2aiii Otras fugitivas petróleo</t>
  </si>
  <si>
    <t>1B2bi Venteo gas natural</t>
  </si>
  <si>
    <t>1B2bii Quemado gas natural</t>
  </si>
  <si>
    <t>1B2biii Otras fugitivas gas natural</t>
  </si>
  <si>
    <r>
      <t>Emisiones de gases de efecto invernadero  (Gg de CO</t>
    </r>
    <r>
      <rPr>
        <b/>
        <vertAlign val="subscript"/>
        <sz val="14"/>
        <rFont val="Montserrat Medium"/>
      </rPr>
      <t>2</t>
    </r>
    <r>
      <rPr>
        <b/>
        <sz val="14"/>
        <rFont val="Montserrat Medium"/>
      </rPr>
      <t>e )</t>
    </r>
  </si>
  <si>
    <r>
      <t>CO</t>
    </r>
    <r>
      <rPr>
        <vertAlign val="subscript"/>
        <sz val="8"/>
        <rFont val="Montserrat Medium"/>
      </rPr>
      <t>2</t>
    </r>
  </si>
  <si>
    <r>
      <t>CH</t>
    </r>
    <r>
      <rPr>
        <vertAlign val="subscript"/>
        <sz val="8"/>
        <rFont val="Montserrat Medium"/>
      </rPr>
      <t>4</t>
    </r>
  </si>
  <si>
    <r>
      <t>N</t>
    </r>
    <r>
      <rPr>
        <vertAlign val="subscript"/>
        <sz val="8"/>
        <rFont val="Montserrat Medium"/>
      </rPr>
      <t>2</t>
    </r>
    <r>
      <rPr>
        <sz val="8"/>
        <rFont val="Montserrat Medium"/>
      </rPr>
      <t>O</t>
    </r>
  </si>
  <si>
    <r>
      <t>NF</t>
    </r>
    <r>
      <rPr>
        <vertAlign val="subscript"/>
        <sz val="11"/>
        <color theme="1"/>
        <rFont val="Montserrat Medium"/>
      </rPr>
      <t>3</t>
    </r>
  </si>
  <si>
    <r>
      <t>SF</t>
    </r>
    <r>
      <rPr>
        <vertAlign val="subscript"/>
        <sz val="8"/>
        <rFont val="Montserrat Medium"/>
      </rPr>
      <t>6</t>
    </r>
  </si>
  <si>
    <r>
      <t>EMISIONES NETAS
Gg en CO</t>
    </r>
    <r>
      <rPr>
        <vertAlign val="subscript"/>
        <sz val="8"/>
        <rFont val="Montserrat Medium"/>
      </rPr>
      <t>2</t>
    </r>
    <r>
      <rPr>
        <sz val="8"/>
        <rFont val="Montserrat Medium"/>
      </rPr>
      <t>e</t>
    </r>
  </si>
  <si>
    <r>
      <t>CF</t>
    </r>
    <r>
      <rPr>
        <vertAlign val="subscript"/>
        <sz val="8"/>
        <rFont val="Montserrat Medium"/>
      </rPr>
      <t>4</t>
    </r>
  </si>
  <si>
    <r>
      <t>C</t>
    </r>
    <r>
      <rPr>
        <vertAlign val="subscript"/>
        <sz val="8"/>
        <rFont val="Montserrat Medium"/>
      </rPr>
      <t>2</t>
    </r>
    <r>
      <rPr>
        <sz val="8"/>
        <rFont val="Montserrat Medium"/>
      </rPr>
      <t>F</t>
    </r>
    <r>
      <rPr>
        <vertAlign val="subscript"/>
        <sz val="8"/>
        <rFont val="Montserrat Medium"/>
      </rPr>
      <t>6</t>
    </r>
  </si>
  <si>
    <r>
      <t>C</t>
    </r>
    <r>
      <rPr>
        <vertAlign val="subscript"/>
        <sz val="8"/>
        <rFont val="Montserrat Medium"/>
      </rPr>
      <t>3</t>
    </r>
    <r>
      <rPr>
        <sz val="8"/>
        <rFont val="Montserrat Medium"/>
      </rPr>
      <t>F</t>
    </r>
    <r>
      <rPr>
        <vertAlign val="subscript"/>
        <sz val="8"/>
        <rFont val="Montserrat Medium"/>
      </rPr>
      <t>8</t>
    </r>
  </si>
  <si>
    <r>
      <t>C</t>
    </r>
    <r>
      <rPr>
        <vertAlign val="subscript"/>
        <sz val="8"/>
        <rFont val="Montserrat Medium"/>
      </rPr>
      <t>4</t>
    </r>
    <r>
      <rPr>
        <sz val="8"/>
        <rFont val="Montserrat Medium"/>
      </rPr>
      <t>F</t>
    </r>
    <r>
      <rPr>
        <vertAlign val="subscript"/>
        <sz val="8"/>
        <rFont val="Montserrat Medium"/>
      </rPr>
      <t>6</t>
    </r>
  </si>
  <si>
    <r>
      <rPr>
        <sz val="11"/>
        <color theme="1"/>
        <rFont val="Montserrat Medium"/>
      </rPr>
      <t>c-C</t>
    </r>
    <r>
      <rPr>
        <vertAlign val="subscript"/>
        <sz val="11"/>
        <color theme="1"/>
        <rFont val="Montserrat Medium"/>
      </rPr>
      <t>4</t>
    </r>
    <r>
      <rPr>
        <sz val="11"/>
        <color theme="1"/>
        <rFont val="Montserrat Medium"/>
      </rPr>
      <t>F</t>
    </r>
    <r>
      <rPr>
        <vertAlign val="subscript"/>
        <sz val="11"/>
        <color theme="1"/>
        <rFont val="Montserrat Medium"/>
      </rPr>
      <t>8</t>
    </r>
  </si>
  <si>
    <r>
      <t>C</t>
    </r>
    <r>
      <rPr>
        <vertAlign val="subscript"/>
        <sz val="11"/>
        <color theme="1"/>
        <rFont val="Montserrat Medium"/>
      </rPr>
      <t>5</t>
    </r>
    <r>
      <rPr>
        <sz val="11"/>
        <color theme="1"/>
        <rFont val="Montserrat Medium"/>
      </rPr>
      <t>F</t>
    </r>
    <r>
      <rPr>
        <vertAlign val="subscript"/>
        <sz val="11"/>
        <color theme="1"/>
        <rFont val="Montserrat Medium"/>
      </rPr>
      <t>8</t>
    </r>
  </si>
  <si>
    <r>
      <t>EMISIONES NETAS (Gg de CO</t>
    </r>
    <r>
      <rPr>
        <b/>
        <vertAlign val="subscript"/>
        <sz val="10"/>
        <rFont val="Montserrat Medium"/>
      </rPr>
      <t>2</t>
    </r>
    <r>
      <rPr>
        <b/>
        <sz val="10"/>
        <rFont val="Montserrat Medium"/>
      </rPr>
      <t>e)</t>
    </r>
  </si>
  <si>
    <r>
      <t>Emisiones de CO</t>
    </r>
    <r>
      <rPr>
        <b/>
        <vertAlign val="subscript"/>
        <sz val="8"/>
        <rFont val="Montserrat Medium"/>
      </rPr>
      <t>2</t>
    </r>
    <r>
      <rPr>
        <b/>
        <sz val="8"/>
        <rFont val="Montserrat Medium"/>
      </rPr>
      <t xml:space="preserve"> por quema de biomasa</t>
    </r>
  </si>
  <si>
    <r>
      <t>Las emisiones de bunkers y las emisiones de CO</t>
    </r>
    <r>
      <rPr>
        <vertAlign val="subscript"/>
        <sz val="11"/>
        <color theme="1"/>
        <rFont val="Montserrat Medium"/>
      </rPr>
      <t>2</t>
    </r>
    <r>
      <rPr>
        <sz val="11"/>
        <color theme="1"/>
        <rFont val="Montserrat Medium"/>
      </rPr>
      <t xml:space="preserve"> por la quema de biomasa no se encuentran contabilizadas al total de inventario</t>
    </r>
  </si>
  <si>
    <t xml:space="preserve">     1A1ci Fabricación de combustibles sólidos (coque de carbón)</t>
  </si>
  <si>
    <t xml:space="preserve">1A1cii Otras Industrias de la energía  </t>
  </si>
  <si>
    <t xml:space="preserve">     1A2ci Petroquímica</t>
  </si>
  <si>
    <t xml:space="preserve">     1A2cii Industria química</t>
  </si>
  <si>
    <t xml:space="preserve">     1A2ciii Fertilizantes</t>
  </si>
  <si>
    <t xml:space="preserve">     1A2ei Elaboración de azúcares</t>
  </si>
  <si>
    <t xml:space="preserve">     1A2eii Elaboración de bebidas</t>
  </si>
  <si>
    <t xml:space="preserve">     1A2eiii Elaboración de productos de tabaco</t>
  </si>
  <si>
    <t xml:space="preserve">     1A2eiiii Elaboración de cerveza</t>
  </si>
  <si>
    <t xml:space="preserve">     1A2eiiiii Elaboración de alimentos</t>
  </si>
  <si>
    <t xml:space="preserve">     1A2mi Fabricación de vidrio y productos de vidrio</t>
  </si>
  <si>
    <t xml:space="preserve">     1A2mii Fabricación de productos de hule</t>
  </si>
  <si>
    <t xml:space="preserve">     1A2miii Otras ramas</t>
  </si>
  <si>
    <r>
      <t>EMISIONES
(sin 3B y 3D)
Gg en CO</t>
    </r>
    <r>
      <rPr>
        <vertAlign val="subscript"/>
        <sz val="8"/>
        <rFont val="Montserrat Medium"/>
      </rPr>
      <t>2</t>
    </r>
    <r>
      <rPr>
        <sz val="8"/>
        <rFont val="Montserrat Medium"/>
      </rPr>
      <t>e</t>
    </r>
  </si>
  <si>
    <t xml:space="preserve">          [3A2c] Ovinos</t>
  </si>
  <si>
    <t xml:space="preserve">          [3A1c] Ovinos</t>
  </si>
  <si>
    <t>NE</t>
  </si>
  <si>
    <r>
      <rPr>
        <b/>
        <sz val="11"/>
        <color theme="1"/>
        <rFont val="Montserrat Medium"/>
      </rPr>
      <t>NE: No Estimado.</t>
    </r>
    <r>
      <rPr>
        <sz val="11"/>
        <color theme="1"/>
        <rFont val="Montserrat Medium"/>
      </rPr>
      <t xml:space="preserve"> 
En cumplimiento del artículo 74 de la Ley General de Cambio Climático, se estimaron las categorías establecidas en la fracción I y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</si>
</sst>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General_)"/>
    <numFmt numFmtId="166" formatCode="0.0"/>
    <numFmt numFmtId="167" formatCode="0.0%"/>
    <numFmt numFmtId="168" formatCode="#,##0.0"/>
    <numFmt numFmtId="169" formatCode="0.0000000000000"/>
    <numFmt numFmtId="170" formatCode="&quot;N$&quot;#,##0.00;\-&quot;N$&quot;#,##0.00"/>
    <numFmt numFmtId="171" formatCode="_(* #,##0_);_(* \(#,##0\);_(* &quot;-&quot;??_);_(@_)"/>
    <numFmt numFmtId="172" formatCode="_(* #,##0.000_);_(* \(#,##0.000\);_(* &quot;-&quot;??_);_(@_)"/>
    <numFmt numFmtId="173" formatCode="_-[$€-2]* #,##0.00_-;\-[$€-2]* #,##0.00_-;_-[$€-2]* &quot;-&quot;??_-"/>
    <numFmt numFmtId="174" formatCode="_-* #,##0.00\ _€_-;\-* #,##0.00\ _€_-;_-* &quot;-&quot;??\ _€_-;_-@_-"/>
    <numFmt numFmtId="175" formatCode="#\,##0.00"/>
    <numFmt numFmtId="176" formatCode="&quot;$&quot;#.00"/>
    <numFmt numFmtId="177" formatCode="m\o\n\th\ d\,\ \y\y\y\y"/>
    <numFmt numFmtId="178" formatCode="#."/>
    <numFmt numFmtId="179" formatCode="#.00"/>
    <numFmt numFmtId="180" formatCode="%#.00"/>
    <numFmt numFmtId="181" formatCode="#,##0.000000"/>
  </numFmts>
  <fonts count="9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u/>
      <sz val="13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u/>
      <sz val="8"/>
      <color indexed="12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  <font>
      <sz val="9"/>
      <name val="Microsoft Sans Serif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sz val="10"/>
      <name val="Calibri"/>
      <family val="2"/>
    </font>
    <font>
      <sz val="11"/>
      <color theme="1"/>
      <name val="Montserrat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Montserrat"/>
    </font>
    <font>
      <sz val="11"/>
      <color theme="1"/>
      <name val="Montserrat Medium"/>
    </font>
    <font>
      <b/>
      <sz val="20"/>
      <color theme="1"/>
      <name val="Montserrat Medium"/>
    </font>
    <font>
      <b/>
      <sz val="14"/>
      <name val="Montserrat Medium"/>
    </font>
    <font>
      <b/>
      <vertAlign val="subscript"/>
      <sz val="14"/>
      <name val="Montserrat Medium"/>
    </font>
    <font>
      <b/>
      <sz val="10"/>
      <name val="Montserrat Medium"/>
    </font>
    <font>
      <b/>
      <sz val="11"/>
      <color theme="1"/>
      <name val="Montserrat Medium"/>
    </font>
    <font>
      <b/>
      <sz val="16"/>
      <name val="Montserrat Medium"/>
    </font>
    <font>
      <b/>
      <sz val="12"/>
      <name val="Montserrat Medium"/>
    </font>
    <font>
      <sz val="8"/>
      <name val="Montserrat Medium"/>
    </font>
    <font>
      <vertAlign val="subscript"/>
      <sz val="8"/>
      <name val="Montserrat Medium"/>
    </font>
    <font>
      <vertAlign val="subscript"/>
      <sz val="11"/>
      <color theme="1"/>
      <name val="Montserrat Medium"/>
    </font>
    <font>
      <b/>
      <sz val="8"/>
      <name val="Montserrat Medium"/>
    </font>
    <font>
      <b/>
      <vertAlign val="subscript"/>
      <sz val="10"/>
      <name val="Montserrat Medium"/>
    </font>
    <font>
      <b/>
      <sz val="8"/>
      <color indexed="12"/>
      <name val="Montserrat Medium"/>
    </font>
    <font>
      <b/>
      <sz val="8"/>
      <color rgb="FF0000FF"/>
      <name val="Montserrat Medium"/>
    </font>
    <font>
      <b/>
      <sz val="8"/>
      <color theme="1"/>
      <name val="Montserrat Medium"/>
    </font>
    <font>
      <sz val="8"/>
      <color theme="1"/>
      <name val="Montserrat Medium"/>
    </font>
    <font>
      <b/>
      <sz val="8"/>
      <color rgb="FF0070C0"/>
      <name val="Montserrat Medium"/>
    </font>
    <font>
      <i/>
      <sz val="8"/>
      <name val="Montserrat Medium"/>
    </font>
    <font>
      <b/>
      <vertAlign val="subscript"/>
      <sz val="8"/>
      <name val="Montserrat Medium"/>
    </font>
    <font>
      <sz val="11"/>
      <color theme="1"/>
      <name val="Arial"/>
    </font>
    <font>
      <sz val="8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892">
    <xf numFmtId="0" fontId="0" fillId="0" borderId="0"/>
    <xf numFmtId="165" fontId="3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50" applyNumberFormat="0" applyFill="0" applyAlignment="0" applyProtection="0"/>
    <xf numFmtId="0" fontId="10" fillId="0" borderId="51" applyNumberFormat="0" applyFill="0" applyAlignment="0" applyProtection="0"/>
    <xf numFmtId="0" fontId="11" fillId="0" borderId="52" applyNumberFormat="0" applyFill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53" applyNumberFormat="0" applyAlignment="0" applyProtection="0"/>
    <xf numFmtId="0" fontId="16" fillId="14" borderId="54" applyNumberFormat="0" applyAlignment="0" applyProtection="0"/>
    <xf numFmtId="0" fontId="17" fillId="14" borderId="53" applyNumberFormat="0" applyAlignment="0" applyProtection="0"/>
    <xf numFmtId="0" fontId="18" fillId="0" borderId="55" applyNumberFormat="0" applyFill="0" applyAlignment="0" applyProtection="0"/>
    <xf numFmtId="0" fontId="19" fillId="15" borderId="56" applyNumberFormat="0" applyAlignment="0" applyProtection="0"/>
    <xf numFmtId="0" fontId="20" fillId="0" borderId="0" applyNumberFormat="0" applyFill="0" applyBorder="0" applyAlignment="0" applyProtection="0"/>
    <xf numFmtId="0" fontId="4" fillId="16" borderId="57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58" applyNumberFormat="0" applyFill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2" fillId="40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0" fillId="0" borderId="0"/>
    <xf numFmtId="9" fontId="30" fillId="0" borderId="0" applyFont="0" applyFill="0" applyBorder="0" applyAlignment="0" applyProtection="0"/>
    <xf numFmtId="165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3" fillId="0" borderId="0" applyFill="0" applyBorder="0" applyAlignment="0" applyProtection="0">
      <alignment horizontal="right"/>
      <protection locked="0"/>
    </xf>
    <xf numFmtId="170" fontId="28" fillId="0" borderId="0" applyFill="0" applyBorder="0" applyAlignment="0" applyProtection="0">
      <alignment horizontal="right"/>
      <protection locked="0"/>
    </xf>
    <xf numFmtId="170" fontId="28" fillId="0" borderId="0" applyFill="0" applyBorder="0" applyAlignment="0" applyProtection="0">
      <alignment horizontal="right"/>
      <protection locked="0"/>
    </xf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3" fillId="0" borderId="0" applyFill="0" applyBorder="0" applyAlignment="0" applyProtection="0">
      <alignment horizontal="right"/>
    </xf>
    <xf numFmtId="172" fontId="3" fillId="0" borderId="0" applyFill="0" applyBorder="0" applyAlignment="0" applyProtection="0">
      <alignment horizontal="right"/>
    </xf>
    <xf numFmtId="172" fontId="3" fillId="0" borderId="0" applyFill="0" applyBorder="0" applyAlignment="0" applyProtection="0">
      <alignment horizontal="right"/>
    </xf>
    <xf numFmtId="0" fontId="1" fillId="0" borderId="0" applyNumberFormat="0" applyFill="0" applyBorder="0" applyAlignment="0" applyProtection="0">
      <alignment horizontal="left" vertical="center"/>
    </xf>
    <xf numFmtId="0" fontId="1" fillId="0" borderId="0" applyNumberFormat="0" applyFill="0" applyBorder="0" applyAlignment="0" applyProtection="0">
      <alignment horizontal="left" vertical="center"/>
    </xf>
    <xf numFmtId="0" fontId="35" fillId="0" borderId="0" applyNumberFormat="0" applyFill="0" applyBorder="0" applyProtection="0">
      <alignment horizontal="left" vertical="top"/>
    </xf>
    <xf numFmtId="0" fontId="35" fillId="0" borderId="0" applyNumberFormat="0" applyFill="0" applyBorder="0" applyProtection="0">
      <alignment horizontal="right" vertical="top"/>
    </xf>
    <xf numFmtId="0" fontId="35" fillId="0" borderId="0" applyNumberFormat="0" applyFill="0" applyBorder="0" applyProtection="0">
      <alignment horizontal="left" vertical="top"/>
    </xf>
    <xf numFmtId="0" fontId="35" fillId="0" borderId="0" applyNumberFormat="0" applyFill="0" applyBorder="0" applyProtection="0">
      <alignment horizontal="right" vertical="top"/>
    </xf>
    <xf numFmtId="173" fontId="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38" fillId="0" borderId="59" applyNumberFormat="0" applyFill="0" applyAlignment="0" applyProtection="0">
      <alignment vertical="top"/>
      <protection locked="0"/>
    </xf>
    <xf numFmtId="0" fontId="38" fillId="0" borderId="60" applyNumberFormat="0" applyFill="0" applyAlignment="0" applyProtection="0">
      <alignment vertical="top"/>
      <protection locked="0"/>
    </xf>
    <xf numFmtId="0" fontId="38" fillId="0" borderId="0" applyNumberFormat="0" applyFill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3" fillId="0" borderId="0"/>
    <xf numFmtId="0" fontId="28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2" fillId="0" borderId="0"/>
    <xf numFmtId="0" fontId="3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0" fontId="28" fillId="0" borderId="0" applyNumberFormat="0" applyFill="0" applyBorder="0" applyProtection="0">
      <alignment horizontal="right" vertical="top"/>
      <protection locked="0"/>
    </xf>
    <xf numFmtId="0" fontId="28" fillId="0" borderId="0" applyNumberFormat="0" applyFill="0" applyBorder="0" applyProtection="0">
      <alignment horizontal="right"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 applyProtection="0"/>
    <xf numFmtId="0" fontId="3" fillId="0" borderId="0" applyProtection="0"/>
    <xf numFmtId="0" fontId="42" fillId="0" borderId="0" applyNumberFormat="0" applyFill="0" applyBorder="0" applyAlignment="0" applyProtection="0">
      <alignment horizontal="left" vertical="top"/>
    </xf>
    <xf numFmtId="0" fontId="42" fillId="0" borderId="0" applyNumberFormat="0" applyFill="0" applyBorder="0" applyAlignment="0" applyProtection="0">
      <alignment horizontal="left" vertical="top"/>
    </xf>
    <xf numFmtId="0" fontId="8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2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44" fillId="0" borderId="0"/>
    <xf numFmtId="0" fontId="47" fillId="0" borderId="0"/>
    <xf numFmtId="9" fontId="4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8" borderId="0" applyNumberFormat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3" fillId="60" borderId="62" applyNumberFormat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3" fillId="60" borderId="62" applyNumberFormat="0" applyAlignment="0" applyProtection="0"/>
    <xf numFmtId="175" fontId="55" fillId="0" borderId="0">
      <protection locked="0"/>
    </xf>
    <xf numFmtId="176" fontId="55" fillId="0" borderId="0">
      <protection locked="0"/>
    </xf>
    <xf numFmtId="177" fontId="55" fillId="0" borderId="0"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22" fillId="17" borderId="0" applyNumberFormat="0" applyBorder="0" applyAlignment="0" applyProtection="0"/>
    <xf numFmtId="0" fontId="49" fillId="5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8" fillId="0" borderId="0"/>
    <xf numFmtId="0" fontId="59" fillId="0" borderId="0" applyNumberFormat="0" applyFill="0" applyBorder="0" applyAlignment="0" applyProtection="0"/>
    <xf numFmtId="178" fontId="60" fillId="0" borderId="0">
      <protection locked="0"/>
    </xf>
    <xf numFmtId="178" fontId="60" fillId="0" borderId="0">
      <protection locked="0"/>
    </xf>
    <xf numFmtId="178" fontId="60" fillId="0" borderId="0">
      <protection locked="0"/>
    </xf>
    <xf numFmtId="178" fontId="60" fillId="0" borderId="0">
      <protection locked="0"/>
    </xf>
    <xf numFmtId="178" fontId="60" fillId="0" borderId="0">
      <protection locked="0"/>
    </xf>
    <xf numFmtId="178" fontId="60" fillId="0" borderId="0">
      <protection locked="0"/>
    </xf>
    <xf numFmtId="178" fontId="60" fillId="0" borderId="0">
      <protection locked="0"/>
    </xf>
    <xf numFmtId="179" fontId="55" fillId="0" borderId="0">
      <protection locked="0"/>
    </xf>
    <xf numFmtId="0" fontId="51" fillId="43" borderId="0" applyNumberFormat="0" applyBorder="0" applyAlignment="0" applyProtection="0"/>
    <xf numFmtId="0" fontId="61" fillId="0" borderId="64" applyNumberFormat="0" applyFill="0" applyAlignment="0" applyProtection="0"/>
    <xf numFmtId="0" fontId="62" fillId="0" borderId="65" applyNumberFormat="0" applyFill="0" applyAlignment="0" applyProtection="0"/>
    <xf numFmtId="0" fontId="56" fillId="0" borderId="66" applyNumberFormat="0" applyFill="0" applyAlignment="0" applyProtection="0"/>
    <xf numFmtId="0" fontId="56" fillId="0" borderId="0" applyNumberFormat="0" applyFill="0" applyBorder="0" applyAlignment="0" applyProtection="0"/>
    <xf numFmtId="178" fontId="63" fillId="0" borderId="0">
      <protection locked="0"/>
    </xf>
    <xf numFmtId="178" fontId="63" fillId="0" borderId="0">
      <protection locked="0"/>
    </xf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7" fillId="46" borderId="61" applyNumberFormat="0" applyAlignment="0" applyProtection="0"/>
    <xf numFmtId="0" fontId="54" fillId="0" borderId="63" applyNumberFormat="0" applyFill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3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" fillId="0" borderId="0"/>
    <xf numFmtId="0" fontId="3" fillId="0" borderId="0"/>
    <xf numFmtId="0" fontId="43" fillId="0" borderId="0"/>
    <xf numFmtId="0" fontId="3" fillId="0" borderId="0"/>
    <xf numFmtId="0" fontId="4" fillId="0" borderId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64" fillId="62" borderId="67" applyNumberFormat="0" applyFont="0" applyAlignment="0" applyProtection="0"/>
    <xf numFmtId="0" fontId="67" fillId="59" borderId="68" applyNumberFormat="0" applyAlignment="0" applyProtection="0"/>
    <xf numFmtId="180" fontId="55" fillId="0" borderId="0">
      <protection locked="0"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56" fillId="0" borderId="6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/>
    <xf numFmtId="0" fontId="31" fillId="0" borderId="0"/>
    <xf numFmtId="0" fontId="46" fillId="0" borderId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46" borderId="61" applyNumberFormat="0" applyAlignment="0" applyProtection="0"/>
    <xf numFmtId="0" fontId="67" fillId="59" borderId="68" applyNumberFormat="0" applyAlignment="0" applyProtection="0"/>
    <xf numFmtId="0" fontId="64" fillId="62" borderId="67" applyNumberFormat="0" applyFont="0" applyAlignment="0" applyProtection="0"/>
    <xf numFmtId="0" fontId="71" fillId="0" borderId="0"/>
    <xf numFmtId="0" fontId="4" fillId="0" borderId="0"/>
    <xf numFmtId="0" fontId="4" fillId="0" borderId="0"/>
    <xf numFmtId="0" fontId="57" fillId="46" borderId="61" applyNumberFormat="0" applyAlignment="0" applyProtection="0"/>
    <xf numFmtId="0" fontId="52" fillId="59" borderId="61" applyNumberFormat="0" applyAlignment="0" applyProtection="0"/>
    <xf numFmtId="17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7" fillId="59" borderId="68" applyNumberFormat="0" applyAlignment="0" applyProtection="0"/>
    <xf numFmtId="0" fontId="64" fillId="62" borderId="67" applyNumberFormat="0" applyFont="0" applyAlignment="0" applyProtection="0"/>
    <xf numFmtId="0" fontId="57" fillId="46" borderId="61" applyNumberFormat="0" applyAlignment="0" applyProtection="0"/>
    <xf numFmtId="0" fontId="52" fillId="59" borderId="61" applyNumberFormat="0" applyAlignment="0" applyProtection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16" borderId="57" applyNumberFormat="0" applyFont="0" applyAlignment="0" applyProtection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7" fillId="59" borderId="68" applyNumberFormat="0" applyAlignment="0" applyProtection="0"/>
    <xf numFmtId="0" fontId="52" fillId="59" borderId="61" applyNumberFormat="0" applyAlignment="0" applyProtection="0"/>
    <xf numFmtId="0" fontId="64" fillId="62" borderId="67" applyNumberFormat="0" applyFont="0" applyAlignment="0" applyProtection="0"/>
    <xf numFmtId="0" fontId="4" fillId="0" borderId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2" fillId="59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57" fillId="46" borderId="6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5" fillId="62" borderId="67" applyNumberFormat="0" applyFon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67" fillId="59" borderId="68" applyNumberFormat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4" fillId="0" borderId="0"/>
    <xf numFmtId="174" fontId="4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" fillId="0" borderId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6" borderId="57" applyNumberFormat="0" applyFont="0" applyAlignment="0" applyProtection="0"/>
    <xf numFmtId="0" fontId="2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2" fillId="40" borderId="0" applyNumberFormat="0" applyBorder="0" applyAlignment="0" applyProtection="0"/>
    <xf numFmtId="0" fontId="4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44" fillId="0" borderId="0"/>
    <xf numFmtId="0" fontId="47" fillId="0" borderId="0"/>
    <xf numFmtId="0" fontId="4" fillId="0" borderId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2" borderId="67" applyNumberFormat="0" applyFont="0" applyAlignment="0" applyProtection="0"/>
    <xf numFmtId="0" fontId="4" fillId="0" borderId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4" fillId="0" borderId="0"/>
    <xf numFmtId="0" fontId="26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6" borderId="5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57" applyNumberFormat="0" applyFont="0" applyAlignment="0" applyProtection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5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0" fontId="4" fillId="16" borderId="5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57" applyNumberFormat="0" applyFont="0" applyAlignment="0" applyProtection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8" fillId="0" borderId="70" applyNumberFormat="0" applyFill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93" fillId="0" borderId="0"/>
    <xf numFmtId="0" fontId="30" fillId="0" borderId="0"/>
  </cellStyleXfs>
  <cellXfs count="212">
    <xf numFmtId="0" fontId="0" fillId="0" borderId="0" xfId="0"/>
    <xf numFmtId="0" fontId="74" fillId="2" borderId="0" xfId="0" applyFont="1" applyFill="1" applyAlignment="1">
      <alignment vertical="center"/>
    </xf>
    <xf numFmtId="0" fontId="75" fillId="3" borderId="41" xfId="0" applyFont="1" applyFill="1" applyBorder="1" applyAlignment="1">
      <alignment horizontal="left"/>
    </xf>
    <xf numFmtId="0" fontId="77" fillId="3" borderId="43" xfId="0" applyFont="1" applyFill="1" applyBorder="1" applyAlignment="1">
      <alignment horizontal="left"/>
    </xf>
    <xf numFmtId="0" fontId="77" fillId="3" borderId="2" xfId="0" applyFont="1" applyFill="1" applyBorder="1" applyAlignment="1">
      <alignment horizontal="left"/>
    </xf>
    <xf numFmtId="0" fontId="78" fillId="0" borderId="0" xfId="0" applyFont="1" applyAlignment="1">
      <alignment horizontal="center" vertical="center"/>
    </xf>
    <xf numFmtId="0" fontId="79" fillId="4" borderId="9" xfId="0" applyFont="1" applyFill="1" applyBorder="1" applyAlignment="1">
      <alignment horizontal="center"/>
    </xf>
    <xf numFmtId="0" fontId="80" fillId="4" borderId="1" xfId="0" applyFont="1" applyFill="1" applyBorder="1" applyAlignment="1">
      <alignment horizontal="center"/>
    </xf>
    <xf numFmtId="0" fontId="80" fillId="4" borderId="6" xfId="0" applyFont="1" applyFill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3" fontId="84" fillId="0" borderId="7" xfId="0" applyNumberFormat="1" applyFont="1" applyBorder="1" applyAlignment="1">
      <alignment vertical="center"/>
    </xf>
    <xf numFmtId="0" fontId="84" fillId="5" borderId="1" xfId="0" applyFont="1" applyFill="1" applyBorder="1" applyAlignment="1">
      <alignment horizontal="center" vertical="center" wrapText="1"/>
    </xf>
    <xf numFmtId="0" fontId="77" fillId="3" borderId="10" xfId="0" applyFont="1" applyFill="1" applyBorder="1" applyAlignment="1">
      <alignment horizontal="center" wrapText="1"/>
    </xf>
    <xf numFmtId="0" fontId="84" fillId="7" borderId="39" xfId="0" applyFont="1" applyFill="1" applyBorder="1" applyAlignment="1">
      <alignment wrapText="1"/>
    </xf>
    <xf numFmtId="164" fontId="89" fillId="0" borderId="20" xfId="2" applyNumberFormat="1" applyFont="1" applyBorder="1" applyAlignment="1">
      <alignment horizontal="right"/>
    </xf>
    <xf numFmtId="164" fontId="89" fillId="0" borderId="20" xfId="0" applyNumberFormat="1" applyFont="1" applyBorder="1" applyAlignment="1">
      <alignment horizontal="right"/>
    </xf>
    <xf numFmtId="0" fontId="84" fillId="0" borderId="37" xfId="0" applyFont="1" applyBorder="1" applyAlignment="1">
      <alignment wrapText="1"/>
    </xf>
    <xf numFmtId="164" fontId="89" fillId="0" borderId="24" xfId="0" applyNumberFormat="1" applyFont="1" applyBorder="1" applyAlignment="1">
      <alignment horizontal="right"/>
    </xf>
    <xf numFmtId="164" fontId="89" fillId="0" borderId="4" xfId="0" applyNumberFormat="1" applyFont="1" applyBorder="1" applyAlignment="1">
      <alignment horizontal="right"/>
    </xf>
    <xf numFmtId="0" fontId="84" fillId="0" borderId="37" xfId="0" applyFont="1" applyBorder="1" applyAlignment="1" applyProtection="1">
      <alignment wrapText="1"/>
      <protection locked="0"/>
    </xf>
    <xf numFmtId="0" fontId="84" fillId="7" borderId="39" xfId="0" applyFont="1" applyFill="1" applyBorder="1" applyAlignment="1">
      <alignment horizontal="left" wrapText="1"/>
    </xf>
    <xf numFmtId="164" fontId="89" fillId="0" borderId="27" xfId="0" applyNumberFormat="1" applyFont="1" applyBorder="1" applyAlignment="1">
      <alignment horizontal="right"/>
    </xf>
    <xf numFmtId="0" fontId="84" fillId="9" borderId="5" xfId="0" applyFont="1" applyFill="1" applyBorder="1" applyAlignment="1">
      <alignment horizontal="left" wrapText="1"/>
    </xf>
    <xf numFmtId="164" fontId="89" fillId="0" borderId="11" xfId="0" applyNumberFormat="1" applyFont="1" applyBorder="1" applyAlignment="1">
      <alignment horizontal="right"/>
    </xf>
    <xf numFmtId="0" fontId="84" fillId="9" borderId="7" xfId="0" applyFont="1" applyFill="1" applyBorder="1" applyAlignment="1">
      <alignment horizontal="left" wrapText="1"/>
    </xf>
    <xf numFmtId="166" fontId="73" fillId="0" borderId="0" xfId="0" applyNumberFormat="1" applyFont="1" applyAlignment="1">
      <alignment horizontal="right"/>
    </xf>
    <xf numFmtId="0" fontId="84" fillId="0" borderId="37" xfId="0" applyFont="1" applyBorder="1" applyAlignment="1">
      <alignment horizontal="left" wrapText="1"/>
    </xf>
    <xf numFmtId="0" fontId="81" fillId="0" borderId="37" xfId="0" applyFont="1" applyBorder="1" applyAlignment="1" applyProtection="1">
      <alignment horizontal="left" wrapText="1"/>
      <protection locked="0"/>
    </xf>
    <xf numFmtId="0" fontId="81" fillId="0" borderId="37" xfId="0" applyFont="1" applyBorder="1" applyAlignment="1">
      <alignment horizontal="left" wrapText="1"/>
    </xf>
    <xf numFmtId="0" fontId="81" fillId="0" borderId="28" xfId="0" applyFont="1" applyBorder="1" applyAlignment="1">
      <alignment horizontal="left" wrapText="1"/>
    </xf>
    <xf numFmtId="0" fontId="84" fillId="0" borderId="37" xfId="0" applyFont="1" applyBorder="1" applyAlignment="1" applyProtection="1">
      <alignment horizontal="left" wrapText="1"/>
      <protection locked="0"/>
    </xf>
    <xf numFmtId="0" fontId="81" fillId="0" borderId="20" xfId="0" applyFont="1" applyBorder="1" applyAlignment="1" applyProtection="1">
      <alignment horizontal="left" wrapText="1"/>
      <protection locked="0"/>
    </xf>
    <xf numFmtId="0" fontId="81" fillId="0" borderId="27" xfId="0" applyFont="1" applyBorder="1" applyAlignment="1" applyProtection="1">
      <alignment horizontal="left" wrapText="1"/>
      <protection locked="0"/>
    </xf>
    <xf numFmtId="0" fontId="73" fillId="0" borderId="0" xfId="0" applyFont="1"/>
    <xf numFmtId="0" fontId="73" fillId="2" borderId="0" xfId="0" applyFont="1" applyFill="1"/>
    <xf numFmtId="0" fontId="81" fillId="0" borderId="7" xfId="0" applyFont="1" applyBorder="1" applyAlignment="1">
      <alignment horizontal="center" vertical="center"/>
    </xf>
    <xf numFmtId="3" fontId="81" fillId="0" borderId="7" xfId="0" applyNumberFormat="1" applyFont="1" applyBorder="1" applyAlignment="1">
      <alignment horizontal="center" vertical="center"/>
    </xf>
    <xf numFmtId="3" fontId="73" fillId="0" borderId="0" xfId="0" applyNumberFormat="1" applyFont="1"/>
    <xf numFmtId="0" fontId="84" fillId="5" borderId="9" xfId="0" applyFont="1" applyFill="1" applyBorder="1" applyAlignment="1">
      <alignment horizontal="center" vertical="center"/>
    </xf>
    <xf numFmtId="0" fontId="84" fillId="5" borderId="1" xfId="0" applyFont="1" applyFill="1" applyBorder="1" applyAlignment="1">
      <alignment horizontal="center" vertical="center"/>
    </xf>
    <xf numFmtId="0" fontId="84" fillId="5" borderId="6" xfId="0" applyFont="1" applyFill="1" applyBorder="1" applyAlignment="1">
      <alignment horizontal="center" vertical="center"/>
    </xf>
    <xf numFmtId="0" fontId="84" fillId="5" borderId="8" xfId="0" applyFont="1" applyFill="1" applyBorder="1" applyAlignment="1">
      <alignment horizontal="center" vertical="center"/>
    </xf>
    <xf numFmtId="0" fontId="77" fillId="3" borderId="10" xfId="0" applyFont="1" applyFill="1" applyBorder="1" applyAlignment="1">
      <alignment horizontal="center"/>
    </xf>
    <xf numFmtId="164" fontId="84" fillId="6" borderId="10" xfId="0" applyNumberFormat="1" applyFont="1" applyFill="1" applyBorder="1" applyAlignment="1">
      <alignment horizontal="center" vertical="center"/>
    </xf>
    <xf numFmtId="181" fontId="84" fillId="6" borderId="10" xfId="0" applyNumberFormat="1" applyFont="1" applyFill="1" applyBorder="1" applyAlignment="1">
      <alignment horizontal="center" vertical="center"/>
    </xf>
    <xf numFmtId="164" fontId="84" fillId="6" borderId="7" xfId="0" applyNumberFormat="1" applyFont="1" applyFill="1" applyBorder="1" applyAlignment="1">
      <alignment horizontal="center" vertical="center"/>
    </xf>
    <xf numFmtId="0" fontId="84" fillId="7" borderId="39" xfId="0" applyFont="1" applyFill="1" applyBorder="1"/>
    <xf numFmtId="164" fontId="86" fillId="7" borderId="11" xfId="0" applyNumberFormat="1" applyFont="1" applyFill="1" applyBorder="1" applyAlignment="1">
      <alignment horizontal="right" vertical="center"/>
    </xf>
    <xf numFmtId="164" fontId="87" fillId="7" borderId="12" xfId="0" applyNumberFormat="1" applyFont="1" applyFill="1" applyBorder="1" applyAlignment="1">
      <alignment horizontal="right" vertical="center"/>
    </xf>
    <xf numFmtId="164" fontId="87" fillId="7" borderId="13" xfId="0" applyNumberFormat="1" applyFont="1" applyFill="1" applyBorder="1" applyAlignment="1">
      <alignment horizontal="right" vertical="center"/>
    </xf>
    <xf numFmtId="164" fontId="87" fillId="7" borderId="39" xfId="0" applyNumberFormat="1" applyFont="1" applyFill="1" applyBorder="1" applyAlignment="1">
      <alignment horizontal="right" vertical="center"/>
    </xf>
    <xf numFmtId="164" fontId="73" fillId="0" borderId="4" xfId="0" applyNumberFormat="1" applyFont="1" applyBorder="1"/>
    <xf numFmtId="167" fontId="84" fillId="0" borderId="0" xfId="11" applyNumberFormat="1" applyFont="1" applyFill="1" applyBorder="1" applyAlignment="1">
      <alignment horizontal="center" vertical="center"/>
    </xf>
    <xf numFmtId="164" fontId="84" fillId="0" borderId="14" xfId="0" applyNumberFormat="1" applyFont="1" applyBorder="1" applyAlignment="1">
      <alignment horizontal="right" vertical="center"/>
    </xf>
    <xf numFmtId="164" fontId="84" fillId="8" borderId="17" xfId="0" applyNumberFormat="1" applyFont="1" applyFill="1" applyBorder="1" applyAlignment="1">
      <alignment horizontal="right" vertical="center"/>
    </xf>
    <xf numFmtId="164" fontId="84" fillId="8" borderId="18" xfId="0" applyNumberFormat="1" applyFont="1" applyFill="1" applyBorder="1" applyAlignment="1">
      <alignment horizontal="right" vertical="center"/>
    </xf>
    <xf numFmtId="164" fontId="84" fillId="8" borderId="19" xfId="0" applyNumberFormat="1" applyFont="1" applyFill="1" applyBorder="1" applyAlignment="1">
      <alignment horizontal="right" vertical="center"/>
    </xf>
    <xf numFmtId="164" fontId="84" fillId="0" borderId="15" xfId="0" applyNumberFormat="1" applyFont="1" applyBorder="1" applyAlignment="1">
      <alignment horizontal="right" vertical="center"/>
    </xf>
    <xf numFmtId="164" fontId="73" fillId="0" borderId="0" xfId="0" applyNumberFormat="1" applyFont="1"/>
    <xf numFmtId="164" fontId="84" fillId="8" borderId="25" xfId="0" applyNumberFormat="1" applyFont="1" applyFill="1" applyBorder="1" applyAlignment="1">
      <alignment horizontal="right" vertical="center"/>
    </xf>
    <xf numFmtId="164" fontId="84" fillId="8" borderId="16" xfId="0" applyNumberFormat="1" applyFont="1" applyFill="1" applyBorder="1" applyAlignment="1">
      <alignment horizontal="right" vertical="center"/>
    </xf>
    <xf numFmtId="164" fontId="81" fillId="0" borderId="20" xfId="0" applyNumberFormat="1" applyFont="1" applyBorder="1" applyAlignment="1">
      <alignment horizontal="right" vertical="center"/>
    </xf>
    <xf numFmtId="164" fontId="81" fillId="8" borderId="25" xfId="0" applyNumberFormat="1" applyFont="1" applyFill="1" applyBorder="1" applyAlignment="1" applyProtection="1">
      <alignment horizontal="right" vertical="center"/>
      <protection locked="0"/>
    </xf>
    <xf numFmtId="164" fontId="81" fillId="8" borderId="16" xfId="0" applyNumberFormat="1" applyFont="1" applyFill="1" applyBorder="1" applyAlignment="1" applyProtection="1">
      <alignment horizontal="right" vertical="center"/>
      <protection locked="0"/>
    </xf>
    <xf numFmtId="164" fontId="81" fillId="8" borderId="18" xfId="0" applyNumberFormat="1" applyFont="1" applyFill="1" applyBorder="1" applyAlignment="1" applyProtection="1">
      <alignment horizontal="right" vertical="center"/>
      <protection locked="0"/>
    </xf>
    <xf numFmtId="164" fontId="81" fillId="8" borderId="19" xfId="0" applyNumberFormat="1" applyFont="1" applyFill="1" applyBorder="1" applyAlignment="1" applyProtection="1">
      <alignment horizontal="right" vertical="center"/>
      <protection locked="0"/>
    </xf>
    <xf numFmtId="164" fontId="81" fillId="0" borderId="15" xfId="0" applyNumberFormat="1" applyFont="1" applyBorder="1" applyAlignment="1">
      <alignment horizontal="right" vertical="center"/>
    </xf>
    <xf numFmtId="164" fontId="81" fillId="0" borderId="14" xfId="0" applyNumberFormat="1" applyFont="1" applyBorder="1" applyAlignment="1" applyProtection="1">
      <alignment horizontal="right" vertical="center"/>
      <protection locked="0"/>
    </xf>
    <xf numFmtId="164" fontId="81" fillId="0" borderId="20" xfId="0" applyNumberFormat="1" applyFont="1" applyBorder="1" applyAlignment="1" applyProtection="1">
      <alignment horizontal="right" vertical="center"/>
      <protection locked="0"/>
    </xf>
    <xf numFmtId="164" fontId="81" fillId="8" borderId="18" xfId="0" applyNumberFormat="1" applyFont="1" applyFill="1" applyBorder="1" applyAlignment="1">
      <alignment horizontal="right" vertical="center"/>
    </xf>
    <xf numFmtId="164" fontId="81" fillId="8" borderId="19" xfId="0" applyNumberFormat="1" applyFont="1" applyFill="1" applyBorder="1" applyAlignment="1">
      <alignment horizontal="right" vertical="center"/>
    </xf>
    <xf numFmtId="164" fontId="81" fillId="0" borderId="14" xfId="0" applyNumberFormat="1" applyFont="1" applyBorder="1" applyAlignment="1">
      <alignment horizontal="right" vertical="center"/>
    </xf>
    <xf numFmtId="164" fontId="84" fillId="0" borderId="20" xfId="0" applyNumberFormat="1" applyFont="1" applyBorder="1" applyAlignment="1">
      <alignment horizontal="right" vertical="center"/>
    </xf>
    <xf numFmtId="164" fontId="81" fillId="0" borderId="4" xfId="0" applyNumberFormat="1" applyFont="1" applyBorder="1" applyAlignment="1" applyProtection="1">
      <alignment horizontal="right" vertical="center"/>
      <protection locked="0"/>
    </xf>
    <xf numFmtId="164" fontId="81" fillId="8" borderId="17" xfId="0" applyNumberFormat="1" applyFont="1" applyFill="1" applyBorder="1" applyAlignment="1" applyProtection="1">
      <alignment horizontal="right" vertical="center"/>
      <protection locked="0"/>
    </xf>
    <xf numFmtId="164" fontId="81" fillId="8" borderId="3" xfId="0" applyNumberFormat="1" applyFont="1" applyFill="1" applyBorder="1" applyAlignment="1" applyProtection="1">
      <alignment horizontal="right" vertical="center"/>
      <protection locked="0"/>
    </xf>
    <xf numFmtId="164" fontId="81" fillId="8" borderId="38" xfId="0" applyNumberFormat="1" applyFont="1" applyFill="1" applyBorder="1" applyAlignment="1" applyProtection="1">
      <alignment horizontal="right" vertical="center"/>
      <protection locked="0"/>
    </xf>
    <xf numFmtId="164" fontId="81" fillId="8" borderId="40" xfId="0" applyNumberFormat="1" applyFont="1" applyFill="1" applyBorder="1" applyAlignment="1" applyProtection="1">
      <alignment horizontal="right" vertical="center"/>
      <protection locked="0"/>
    </xf>
    <xf numFmtId="164" fontId="86" fillId="7" borderId="5" xfId="0" applyNumberFormat="1" applyFont="1" applyFill="1" applyBorder="1" applyAlignment="1">
      <alignment horizontal="right" vertical="center"/>
    </xf>
    <xf numFmtId="164" fontId="87" fillId="7" borderId="45" xfId="0" applyNumberFormat="1" applyFont="1" applyFill="1" applyBorder="1" applyAlignment="1">
      <alignment horizontal="right" vertical="center"/>
    </xf>
    <xf numFmtId="164" fontId="87" fillId="0" borderId="11" xfId="0" applyNumberFormat="1" applyFont="1" applyBorder="1" applyAlignment="1">
      <alignment horizontal="right" vertical="center"/>
    </xf>
    <xf numFmtId="164" fontId="87" fillId="7" borderId="11" xfId="0" applyNumberFormat="1" applyFont="1" applyFill="1" applyBorder="1" applyAlignment="1">
      <alignment horizontal="right" vertical="center"/>
    </xf>
    <xf numFmtId="164" fontId="84" fillId="0" borderId="11" xfId="0" applyNumberFormat="1" applyFont="1" applyBorder="1" applyAlignment="1">
      <alignment horizontal="right" vertical="center"/>
    </xf>
    <xf numFmtId="164" fontId="81" fillId="8" borderId="20" xfId="0" applyNumberFormat="1" applyFont="1" applyFill="1" applyBorder="1" applyAlignment="1" applyProtection="1">
      <alignment horizontal="right" vertical="center"/>
      <protection locked="0"/>
    </xf>
    <xf numFmtId="164" fontId="81" fillId="8" borderId="14" xfId="0" applyNumberFormat="1" applyFont="1" applyFill="1" applyBorder="1" applyAlignment="1" applyProtection="1">
      <alignment horizontal="right" vertical="center"/>
      <protection locked="0"/>
    </xf>
    <xf numFmtId="164" fontId="84" fillId="0" borderId="46" xfId="0" applyNumberFormat="1" applyFont="1" applyBorder="1" applyAlignment="1">
      <alignment horizontal="right" vertical="center"/>
    </xf>
    <xf numFmtId="164" fontId="84" fillId="8" borderId="18" xfId="0" applyNumberFormat="1" applyFont="1" applyFill="1" applyBorder="1" applyAlignment="1" applyProtection="1">
      <alignment horizontal="right" vertical="center"/>
      <protection locked="0"/>
    </xf>
    <xf numFmtId="164" fontId="81" fillId="0" borderId="46" xfId="0" applyNumberFormat="1" applyFont="1" applyBorder="1" applyAlignment="1">
      <alignment horizontal="right" vertical="center"/>
    </xf>
    <xf numFmtId="3" fontId="84" fillId="0" borderId="14" xfId="0" applyNumberFormat="1" applyFont="1" applyBorder="1" applyAlignment="1">
      <alignment horizontal="right" vertical="center"/>
    </xf>
    <xf numFmtId="3" fontId="81" fillId="0" borderId="14" xfId="0" applyNumberFormat="1" applyFont="1" applyBorder="1" applyAlignment="1" applyProtection="1">
      <alignment horizontal="right" vertical="center"/>
      <protection locked="0"/>
    </xf>
    <xf numFmtId="164" fontId="84" fillId="0" borderId="14" xfId="0" applyNumberFormat="1" applyFont="1" applyBorder="1" applyAlignment="1" applyProtection="1">
      <alignment horizontal="right" vertical="center"/>
      <protection locked="0"/>
    </xf>
    <xf numFmtId="164" fontId="84" fillId="8" borderId="20" xfId="0" applyNumberFormat="1" applyFont="1" applyFill="1" applyBorder="1" applyAlignment="1" applyProtection="1">
      <alignment horizontal="right" vertical="center"/>
      <protection locked="0"/>
    </xf>
    <xf numFmtId="164" fontId="84" fillId="8" borderId="24" xfId="0" applyNumberFormat="1" applyFont="1" applyFill="1" applyBorder="1" applyAlignment="1" applyProtection="1">
      <alignment horizontal="right" vertical="center"/>
      <protection locked="0"/>
    </xf>
    <xf numFmtId="164" fontId="84" fillId="0" borderId="20" xfId="0" applyNumberFormat="1" applyFont="1" applyBorder="1" applyAlignment="1" applyProtection="1">
      <alignment horizontal="right" vertical="center"/>
      <protection locked="0"/>
    </xf>
    <xf numFmtId="164" fontId="84" fillId="0" borderId="0" xfId="0" applyNumberFormat="1" applyFont="1" applyAlignment="1" applyProtection="1">
      <alignment horizontal="right" vertical="center"/>
      <protection locked="0"/>
    </xf>
    <xf numFmtId="164" fontId="84" fillId="0" borderId="44" xfId="0" applyNumberFormat="1" applyFont="1" applyBorder="1" applyAlignment="1" applyProtection="1">
      <alignment horizontal="right" vertical="center"/>
      <protection locked="0"/>
    </xf>
    <xf numFmtId="181" fontId="84" fillId="0" borderId="44" xfId="0" applyNumberFormat="1" applyFont="1" applyBorder="1" applyAlignment="1" applyProtection="1">
      <alignment horizontal="right" vertical="center"/>
      <protection locked="0"/>
    </xf>
    <xf numFmtId="164" fontId="84" fillId="0" borderId="29" xfId="0" applyNumberFormat="1" applyFont="1" applyBorder="1" applyAlignment="1" applyProtection="1">
      <alignment horizontal="right" vertical="center"/>
      <protection locked="0"/>
    </xf>
    <xf numFmtId="164" fontId="84" fillId="8" borderId="4" xfId="0" applyNumberFormat="1" applyFont="1" applyFill="1" applyBorder="1" applyAlignment="1" applyProtection="1">
      <alignment horizontal="right" vertical="center"/>
      <protection locked="0"/>
    </xf>
    <xf numFmtId="164" fontId="81" fillId="0" borderId="16" xfId="0" applyNumberFormat="1" applyFont="1" applyBorder="1" applyAlignment="1" applyProtection="1">
      <alignment horizontal="right" vertical="center"/>
      <protection locked="0"/>
    </xf>
    <xf numFmtId="164" fontId="81" fillId="0" borderId="18" xfId="0" applyNumberFormat="1" applyFont="1" applyBorder="1" applyAlignment="1" applyProtection="1">
      <alignment horizontal="right" vertical="center"/>
      <protection locked="0"/>
    </xf>
    <xf numFmtId="164" fontId="81" fillId="2" borderId="18" xfId="0" applyNumberFormat="1" applyFont="1" applyFill="1" applyBorder="1" applyAlignment="1" applyProtection="1">
      <alignment horizontal="right" vertical="center"/>
      <protection locked="0"/>
    </xf>
    <xf numFmtId="181" fontId="81" fillId="2" borderId="18" xfId="0" applyNumberFormat="1" applyFont="1" applyFill="1" applyBorder="1" applyAlignment="1" applyProtection="1">
      <alignment horizontal="right" vertical="center"/>
      <protection locked="0"/>
    </xf>
    <xf numFmtId="164" fontId="81" fillId="0" borderId="25" xfId="0" applyNumberFormat="1" applyFont="1" applyBorder="1" applyAlignment="1" applyProtection="1">
      <alignment horizontal="right" vertical="center"/>
      <protection locked="0"/>
    </xf>
    <xf numFmtId="164" fontId="84" fillId="0" borderId="24" xfId="0" applyNumberFormat="1" applyFont="1" applyBorder="1" applyAlignment="1" applyProtection="1">
      <alignment horizontal="right" vertical="center"/>
      <protection locked="0"/>
    </xf>
    <xf numFmtId="164" fontId="81" fillId="0" borderId="17" xfId="0" applyNumberFormat="1" applyFont="1" applyBorder="1" applyAlignment="1" applyProtection="1">
      <alignment horizontal="right" vertical="center"/>
      <protection locked="0"/>
    </xf>
    <xf numFmtId="164" fontId="84" fillId="0" borderId="4" xfId="0" applyNumberFormat="1" applyFont="1" applyBorder="1" applyAlignment="1" applyProtection="1">
      <alignment horizontal="right" vertical="center"/>
      <protection locked="0"/>
    </xf>
    <xf numFmtId="164" fontId="81" fillId="0" borderId="47" xfId="0" applyNumberFormat="1" applyFont="1" applyBorder="1" applyAlignment="1" applyProtection="1">
      <alignment horizontal="right" vertical="center"/>
      <protection locked="0"/>
    </xf>
    <xf numFmtId="164" fontId="84" fillId="0" borderId="28" xfId="0" applyNumberFormat="1" applyFont="1" applyBorder="1" applyAlignment="1" applyProtection="1">
      <alignment horizontal="right" vertical="center"/>
      <protection locked="0"/>
    </xf>
    <xf numFmtId="164" fontId="84" fillId="0" borderId="36" xfId="0" applyNumberFormat="1" applyFont="1" applyBorder="1" applyAlignment="1" applyProtection="1">
      <alignment horizontal="right" vertical="center"/>
      <protection locked="0"/>
    </xf>
    <xf numFmtId="164" fontId="84" fillId="0" borderId="40" xfId="0" applyNumberFormat="1" applyFont="1" applyBorder="1" applyAlignment="1" applyProtection="1">
      <alignment horizontal="right" vertical="center"/>
      <protection locked="0"/>
    </xf>
    <xf numFmtId="164" fontId="81" fillId="8" borderId="24" xfId="0" applyNumberFormat="1" applyFont="1" applyFill="1" applyBorder="1" applyAlignment="1" applyProtection="1">
      <alignment horizontal="right" vertical="center"/>
      <protection locked="0"/>
    </xf>
    <xf numFmtId="164" fontId="81" fillId="8" borderId="21" xfId="0" applyNumberFormat="1" applyFont="1" applyFill="1" applyBorder="1" applyAlignment="1" applyProtection="1">
      <alignment horizontal="right" vertical="center"/>
      <protection locked="0"/>
    </xf>
    <xf numFmtId="164" fontId="81" fillId="0" borderId="21" xfId="0" applyNumberFormat="1" applyFont="1" applyBorder="1" applyAlignment="1" applyProtection="1">
      <alignment horizontal="right" vertical="center"/>
      <protection locked="0"/>
    </xf>
    <xf numFmtId="164" fontId="81" fillId="0" borderId="48" xfId="0" applyNumberFormat="1" applyFont="1" applyBorder="1" applyAlignment="1" applyProtection="1">
      <alignment horizontal="right" vertical="center"/>
      <protection locked="0"/>
    </xf>
    <xf numFmtId="164" fontId="81" fillId="0" borderId="38" xfId="0" applyNumberFormat="1" applyFont="1" applyBorder="1" applyAlignment="1" applyProtection="1">
      <alignment horizontal="right" vertical="center"/>
      <protection locked="0"/>
    </xf>
    <xf numFmtId="164" fontId="81" fillId="0" borderId="8" xfId="0" applyNumberFormat="1" applyFont="1" applyBorder="1" applyAlignment="1" applyProtection="1">
      <alignment horizontal="right" vertical="center"/>
      <protection locked="0"/>
    </xf>
    <xf numFmtId="164" fontId="81" fillId="8" borderId="23" xfId="0" applyNumberFormat="1" applyFont="1" applyFill="1" applyBorder="1" applyAlignment="1" applyProtection="1">
      <alignment horizontal="right" vertical="center"/>
      <protection locked="0"/>
    </xf>
    <xf numFmtId="164" fontId="81" fillId="8" borderId="26" xfId="0" applyNumberFormat="1" applyFont="1" applyFill="1" applyBorder="1" applyAlignment="1" applyProtection="1">
      <alignment horizontal="right" vertical="center"/>
      <protection locked="0"/>
    </xf>
    <xf numFmtId="164" fontId="73" fillId="0" borderId="8" xfId="0" applyNumberFormat="1" applyFont="1" applyBorder="1"/>
    <xf numFmtId="164" fontId="84" fillId="7" borderId="12" xfId="0" applyNumberFormat="1" applyFont="1" applyFill="1" applyBorder="1" applyAlignment="1">
      <alignment horizontal="right" vertical="center"/>
    </xf>
    <xf numFmtId="164" fontId="84" fillId="7" borderId="45" xfId="0" applyNumberFormat="1" applyFont="1" applyFill="1" applyBorder="1" applyAlignment="1">
      <alignment horizontal="right" vertical="center"/>
    </xf>
    <xf numFmtId="164" fontId="73" fillId="0" borderId="5" xfId="0" applyNumberFormat="1" applyFont="1" applyBorder="1"/>
    <xf numFmtId="164" fontId="90" fillId="8" borderId="4" xfId="0" applyNumberFormat="1" applyFont="1" applyFill="1" applyBorder="1" applyAlignment="1">
      <alignment horizontal="right" vertical="center"/>
    </xf>
    <xf numFmtId="164" fontId="81" fillId="0" borderId="44" xfId="0" applyNumberFormat="1" applyFont="1" applyBorder="1" applyAlignment="1" applyProtection="1">
      <alignment horizontal="right" vertical="center"/>
      <protection locked="0"/>
    </xf>
    <xf numFmtId="164" fontId="84" fillId="8" borderId="46" xfId="0" applyNumberFormat="1" applyFont="1" applyFill="1" applyBorder="1" applyAlignment="1">
      <alignment horizontal="right" vertical="center"/>
    </xf>
    <xf numFmtId="164" fontId="84" fillId="0" borderId="4" xfId="0" applyNumberFormat="1" applyFont="1" applyBorder="1" applyAlignment="1">
      <alignment horizontal="right" vertical="center"/>
    </xf>
    <xf numFmtId="164" fontId="81" fillId="8" borderId="20" xfId="0" applyNumberFormat="1" applyFont="1" applyFill="1" applyBorder="1" applyAlignment="1">
      <alignment horizontal="right" vertical="center"/>
    </xf>
    <xf numFmtId="164" fontId="81" fillId="8" borderId="46" xfId="0" applyNumberFormat="1" applyFont="1" applyFill="1" applyBorder="1" applyAlignment="1">
      <alignment horizontal="right" vertical="center"/>
    </xf>
    <xf numFmtId="164" fontId="81" fillId="0" borderId="46" xfId="0" applyNumberFormat="1" applyFont="1" applyBorder="1" applyAlignment="1" applyProtection="1">
      <alignment horizontal="right" vertical="center"/>
      <protection locked="0"/>
    </xf>
    <xf numFmtId="164" fontId="81" fillId="8" borderId="46" xfId="0" applyNumberFormat="1" applyFont="1" applyFill="1" applyBorder="1" applyAlignment="1" applyProtection="1">
      <alignment horizontal="right" vertical="center"/>
      <protection locked="0"/>
    </xf>
    <xf numFmtId="164" fontId="84" fillId="8" borderId="14" xfId="0" applyNumberFormat="1" applyFont="1" applyFill="1" applyBorder="1" applyAlignment="1">
      <alignment horizontal="right" vertical="center"/>
    </xf>
    <xf numFmtId="164" fontId="81" fillId="0" borderId="0" xfId="0" applyNumberFormat="1" applyFont="1" applyAlignment="1">
      <alignment horizontal="right" vertical="center"/>
    </xf>
    <xf numFmtId="164" fontId="84" fillId="8" borderId="4" xfId="0" applyNumberFormat="1" applyFont="1" applyFill="1" applyBorder="1" applyAlignment="1">
      <alignment horizontal="right" vertical="center"/>
    </xf>
    <xf numFmtId="164" fontId="81" fillId="8" borderId="14" xfId="0" applyNumberFormat="1" applyFont="1" applyFill="1" applyBorder="1" applyAlignment="1">
      <alignment horizontal="right" vertical="center"/>
    </xf>
    <xf numFmtId="164" fontId="81" fillId="8" borderId="4" xfId="0" applyNumberFormat="1" applyFont="1" applyFill="1" applyBorder="1" applyAlignment="1">
      <alignment horizontal="right" vertical="center"/>
    </xf>
    <xf numFmtId="164" fontId="84" fillId="8" borderId="14" xfId="0" applyNumberFormat="1" applyFont="1" applyFill="1" applyBorder="1" applyAlignment="1" applyProtection="1">
      <alignment horizontal="right" vertical="center"/>
      <protection locked="0"/>
    </xf>
    <xf numFmtId="164" fontId="81" fillId="0" borderId="4" xfId="0" applyNumberFormat="1" applyFont="1" applyBorder="1" applyAlignment="1">
      <alignment horizontal="right" vertical="center"/>
    </xf>
    <xf numFmtId="164" fontId="81" fillId="0" borderId="44" xfId="0" applyNumberFormat="1" applyFont="1" applyBorder="1" applyAlignment="1">
      <alignment horizontal="right" vertical="center"/>
    </xf>
    <xf numFmtId="4" fontId="88" fillId="0" borderId="20" xfId="0" applyNumberFormat="1" applyFont="1" applyBorder="1" applyAlignment="1" applyProtection="1">
      <alignment horizontal="right" vertical="center"/>
      <protection locked="0"/>
    </xf>
    <xf numFmtId="4" fontId="81" fillId="0" borderId="20" xfId="0" applyNumberFormat="1" applyFont="1" applyBorder="1" applyAlignment="1" applyProtection="1">
      <alignment horizontal="right" vertical="center"/>
      <protection locked="0"/>
    </xf>
    <xf numFmtId="4" fontId="81" fillId="0" borderId="37" xfId="0" applyNumberFormat="1" applyFont="1" applyBorder="1" applyAlignment="1" applyProtection="1">
      <alignment horizontal="right" vertical="center"/>
      <protection locked="0"/>
    </xf>
    <xf numFmtId="4" fontId="81" fillId="0" borderId="49" xfId="0" applyNumberFormat="1" applyFont="1" applyBorder="1" applyAlignment="1" applyProtection="1">
      <alignment horizontal="right" vertical="center"/>
      <protection locked="0"/>
    </xf>
    <xf numFmtId="164" fontId="84" fillId="8" borderId="46" xfId="0" applyNumberFormat="1" applyFont="1" applyFill="1" applyBorder="1" applyAlignment="1" applyProtection="1">
      <alignment horizontal="right" vertical="center"/>
      <protection locked="0"/>
    </xf>
    <xf numFmtId="41" fontId="91" fillId="0" borderId="14" xfId="0" applyNumberFormat="1" applyFont="1" applyBorder="1" applyAlignment="1" applyProtection="1">
      <alignment horizontal="right" vertical="center"/>
      <protection locked="0"/>
    </xf>
    <xf numFmtId="41" fontId="91" fillId="0" borderId="15" xfId="0" applyNumberFormat="1" applyFont="1" applyBorder="1" applyAlignment="1" applyProtection="1">
      <alignment horizontal="right" vertical="center"/>
      <protection locked="0"/>
    </xf>
    <xf numFmtId="4" fontId="81" fillId="0" borderId="14" xfId="0" applyNumberFormat="1" applyFont="1" applyBorder="1" applyAlignment="1" applyProtection="1">
      <alignment horizontal="right" vertical="center"/>
      <protection locked="0"/>
    </xf>
    <xf numFmtId="4" fontId="81" fillId="0" borderId="15" xfId="0" applyNumberFormat="1" applyFont="1" applyBorder="1" applyAlignment="1" applyProtection="1">
      <alignment horizontal="right" vertical="center"/>
      <protection locked="0"/>
    </xf>
    <xf numFmtId="4" fontId="88" fillId="0" borderId="44" xfId="0" applyNumberFormat="1" applyFont="1" applyBorder="1" applyAlignment="1" applyProtection="1">
      <alignment horizontal="right" vertical="center"/>
      <protection locked="0"/>
    </xf>
    <xf numFmtId="164" fontId="88" fillId="0" borderId="20" xfId="0" applyNumberFormat="1" applyFont="1" applyBorder="1" applyAlignment="1" applyProtection="1">
      <alignment horizontal="right" vertical="center"/>
      <protection locked="0"/>
    </xf>
    <xf numFmtId="164" fontId="81" fillId="0" borderId="15" xfId="0" applyNumberFormat="1" applyFont="1" applyBorder="1" applyAlignment="1" applyProtection="1">
      <alignment horizontal="right" vertical="center"/>
      <protection locked="0"/>
    </xf>
    <xf numFmtId="0" fontId="73" fillId="0" borderId="4" xfId="0" applyFont="1" applyBorder="1"/>
    <xf numFmtId="164" fontId="81" fillId="0" borderId="27" xfId="0" applyNumberFormat="1" applyFont="1" applyBorder="1" applyAlignment="1" applyProtection="1">
      <alignment horizontal="right" vertical="center"/>
      <protection locked="0"/>
    </xf>
    <xf numFmtId="164" fontId="81" fillId="0" borderId="1" xfId="0" applyNumberFormat="1" applyFont="1" applyBorder="1" applyAlignment="1" applyProtection="1">
      <alignment horizontal="right" vertical="center"/>
      <protection locked="0"/>
    </xf>
    <xf numFmtId="164" fontId="81" fillId="8" borderId="1" xfId="0" applyNumberFormat="1" applyFont="1" applyFill="1" applyBorder="1" applyAlignment="1" applyProtection="1">
      <alignment horizontal="right" vertical="center"/>
      <protection locked="0"/>
    </xf>
    <xf numFmtId="164" fontId="81" fillId="0" borderId="8" xfId="0" applyNumberFormat="1" applyFont="1" applyBorder="1" applyAlignment="1">
      <alignment horizontal="right" vertical="center"/>
    </xf>
    <xf numFmtId="4" fontId="86" fillId="7" borderId="11" xfId="0" applyNumberFormat="1" applyFont="1" applyFill="1" applyBorder="1" applyAlignment="1">
      <alignment horizontal="right" vertical="center"/>
    </xf>
    <xf numFmtId="4" fontId="84" fillId="7" borderId="12" xfId="0" applyNumberFormat="1" applyFont="1" applyFill="1" applyBorder="1" applyAlignment="1" applyProtection="1">
      <alignment horizontal="right" vertical="center"/>
      <protection locked="0"/>
    </xf>
    <xf numFmtId="4" fontId="84" fillId="7" borderId="13" xfId="0" applyNumberFormat="1" applyFont="1" applyFill="1" applyBorder="1" applyAlignment="1" applyProtection="1">
      <alignment horizontal="right" vertical="center"/>
      <protection locked="0"/>
    </xf>
    <xf numFmtId="10" fontId="84" fillId="0" borderId="0" xfId="11" applyNumberFormat="1" applyFont="1" applyFill="1" applyBorder="1" applyAlignment="1">
      <alignment horizontal="center" vertical="center"/>
    </xf>
    <xf numFmtId="164" fontId="84" fillId="8" borderId="19" xfId="0" applyNumberFormat="1" applyFont="1" applyFill="1" applyBorder="1" applyAlignment="1" applyProtection="1">
      <alignment horizontal="right" vertical="center"/>
      <protection locked="0"/>
    </xf>
    <xf numFmtId="43" fontId="84" fillId="0" borderId="0" xfId="2" applyFont="1" applyFill="1" applyBorder="1" applyAlignment="1">
      <alignment horizontal="center" vertical="center"/>
    </xf>
    <xf numFmtId="43" fontId="84" fillId="0" borderId="0" xfId="11" applyNumberFormat="1" applyFont="1" applyFill="1" applyBorder="1" applyAlignment="1">
      <alignment horizontal="center" vertical="center"/>
    </xf>
    <xf numFmtId="164" fontId="81" fillId="8" borderId="29" xfId="0" applyNumberFormat="1" applyFont="1" applyFill="1" applyBorder="1" applyAlignment="1" applyProtection="1">
      <alignment horizontal="right" vertical="center"/>
      <protection locked="0"/>
    </xf>
    <xf numFmtId="164" fontId="81" fillId="8" borderId="6" xfId="0" applyNumberFormat="1" applyFont="1" applyFill="1" applyBorder="1" applyAlignment="1" applyProtection="1">
      <alignment horizontal="right" vertical="center"/>
      <protection locked="0"/>
    </xf>
    <xf numFmtId="164" fontId="84" fillId="6" borderId="7" xfId="0" applyNumberFormat="1" applyFont="1" applyFill="1" applyBorder="1" applyAlignment="1">
      <alignment horizontal="right" vertical="center"/>
    </xf>
    <xf numFmtId="164" fontId="84" fillId="5" borderId="1" xfId="0" applyNumberFormat="1" applyFont="1" applyFill="1" applyBorder="1" applyAlignment="1">
      <alignment horizontal="center" vertical="center"/>
    </xf>
    <xf numFmtId="164" fontId="84" fillId="5" borderId="30" xfId="0" applyNumberFormat="1" applyFont="1" applyFill="1" applyBorder="1" applyAlignment="1">
      <alignment horizontal="center" vertical="center"/>
    </xf>
    <xf numFmtId="164" fontId="84" fillId="5" borderId="5" xfId="0" applyNumberFormat="1" applyFont="1" applyFill="1" applyBorder="1" applyAlignment="1">
      <alignment horizontal="right" vertical="center"/>
    </xf>
    <xf numFmtId="164" fontId="84" fillId="0" borderId="22" xfId="0" applyNumberFormat="1" applyFont="1" applyBorder="1" applyAlignment="1" applyProtection="1">
      <alignment horizontal="right" vertical="center"/>
      <protection locked="0"/>
    </xf>
    <xf numFmtId="164" fontId="84" fillId="8" borderId="12" xfId="0" applyNumberFormat="1" applyFont="1" applyFill="1" applyBorder="1" applyAlignment="1" applyProtection="1">
      <alignment horizontal="right" vertical="center"/>
      <protection locked="0"/>
    </xf>
    <xf numFmtId="164" fontId="84" fillId="8" borderId="13" xfId="0" applyNumberFormat="1" applyFont="1" applyFill="1" applyBorder="1" applyAlignment="1" applyProtection="1">
      <alignment horizontal="right" vertical="center"/>
      <protection locked="0"/>
    </xf>
    <xf numFmtId="164" fontId="81" fillId="0" borderId="22" xfId="0" applyNumberFormat="1" applyFont="1" applyBorder="1" applyAlignment="1" applyProtection="1">
      <alignment horizontal="right" vertical="center"/>
      <protection locked="0"/>
    </xf>
    <xf numFmtId="164" fontId="81" fillId="0" borderId="31" xfId="0" applyNumberFormat="1" applyFont="1" applyBorder="1" applyAlignment="1" applyProtection="1">
      <alignment horizontal="right" vertical="center"/>
      <protection locked="0"/>
    </xf>
    <xf numFmtId="164" fontId="81" fillId="0" borderId="32" xfId="0" applyNumberFormat="1" applyFont="1" applyBorder="1" applyAlignment="1" applyProtection="1">
      <alignment horizontal="right" vertical="center"/>
      <protection locked="0"/>
    </xf>
    <xf numFmtId="164" fontId="81" fillId="8" borderId="32" xfId="0" applyNumberFormat="1" applyFont="1" applyFill="1" applyBorder="1" applyAlignment="1" applyProtection="1">
      <alignment horizontal="right" vertical="center"/>
      <protection locked="0"/>
    </xf>
    <xf numFmtId="164" fontId="84" fillId="0" borderId="28" xfId="0" applyNumberFormat="1" applyFont="1" applyBorder="1" applyAlignment="1">
      <alignment horizontal="center" vertical="center"/>
    </xf>
    <xf numFmtId="164" fontId="77" fillId="8" borderId="33" xfId="1" applyNumberFormat="1" applyFont="1" applyFill="1" applyBorder="1" applyAlignment="1">
      <alignment horizontal="right" vertical="center"/>
    </xf>
    <xf numFmtId="164" fontId="77" fillId="8" borderId="34" xfId="1" applyNumberFormat="1" applyFont="1" applyFill="1" applyBorder="1" applyAlignment="1">
      <alignment horizontal="right" vertical="center"/>
    </xf>
    <xf numFmtId="0" fontId="73" fillId="0" borderId="8" xfId="0" applyFont="1" applyBorder="1"/>
    <xf numFmtId="164" fontId="84" fillId="8" borderId="7" xfId="1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left"/>
    </xf>
    <xf numFmtId="0" fontId="73" fillId="0" borderId="35" xfId="0" applyFont="1" applyBorder="1"/>
    <xf numFmtId="0" fontId="73" fillId="0" borderId="21" xfId="0" applyFont="1" applyBorder="1"/>
    <xf numFmtId="166" fontId="73" fillId="0" borderId="0" xfId="0" applyNumberFormat="1" applyFont="1"/>
    <xf numFmtId="0" fontId="73" fillId="0" borderId="36" xfId="0" applyFont="1" applyBorder="1"/>
    <xf numFmtId="164" fontId="89" fillId="0" borderId="14" xfId="0" applyNumberFormat="1" applyFont="1" applyBorder="1" applyAlignment="1">
      <alignment horizontal="right"/>
    </xf>
    <xf numFmtId="0" fontId="72" fillId="0" borderId="37" xfId="0" applyFont="1" applyBorder="1" applyAlignment="1" applyProtection="1">
      <alignment horizontal="left" vertical="center" wrapText="1"/>
      <protection locked="0"/>
    </xf>
    <xf numFmtId="0" fontId="72" fillId="0" borderId="37" xfId="0" applyFont="1" applyBorder="1" applyAlignment="1" applyProtection="1">
      <alignment horizontal="left" vertical="center" wrapText="1" indent="1"/>
      <protection locked="0"/>
    </xf>
    <xf numFmtId="0" fontId="81" fillId="0" borderId="37" xfId="0" applyFont="1" applyBorder="1" applyAlignment="1" applyProtection="1">
      <alignment horizontal="left" wrapText="1" indent="1"/>
      <protection locked="0"/>
    </xf>
    <xf numFmtId="0" fontId="81" fillId="0" borderId="37" xfId="0" applyFont="1" applyBorder="1" applyAlignment="1">
      <alignment horizontal="left" wrapText="1" indent="1"/>
    </xf>
    <xf numFmtId="0" fontId="81" fillId="0" borderId="37" xfId="0" applyFont="1" applyBorder="1" applyAlignment="1" applyProtection="1">
      <alignment horizontal="left" vertical="center" wrapText="1" indent="1"/>
      <protection locked="0"/>
    </xf>
    <xf numFmtId="0" fontId="81" fillId="0" borderId="28" xfId="0" applyFont="1" applyBorder="1" applyAlignment="1" applyProtection="1">
      <alignment horizontal="left" wrapText="1" indent="1"/>
      <protection locked="0"/>
    </xf>
    <xf numFmtId="164" fontId="94" fillId="0" borderId="71" xfId="1890" applyNumberFormat="1" applyFont="1" applyBorder="1" applyAlignment="1">
      <alignment horizontal="right" vertical="center" wrapText="1"/>
    </xf>
    <xf numFmtId="0" fontId="81" fillId="0" borderId="5" xfId="0" applyFont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center" wrapText="1"/>
    </xf>
    <xf numFmtId="0" fontId="81" fillId="0" borderId="8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7" fillId="3" borderId="5" xfId="0" applyFont="1" applyFill="1" applyBorder="1" applyAlignment="1">
      <alignment horizontal="center" vertical="center" wrapText="1"/>
    </xf>
    <xf numFmtId="0" fontId="77" fillId="3" borderId="4" xfId="0" applyFont="1" applyFill="1" applyBorder="1" applyAlignment="1">
      <alignment horizontal="center" vertical="center" wrapText="1"/>
    </xf>
    <xf numFmtId="0" fontId="77" fillId="3" borderId="8" xfId="0" applyFont="1" applyFill="1" applyBorder="1" applyAlignment="1">
      <alignment horizontal="center" vertical="center" wrapText="1"/>
    </xf>
    <xf numFmtId="0" fontId="81" fillId="0" borderId="8" xfId="0" applyFont="1" applyBorder="1" applyAlignment="1">
      <alignment horizontal="center" vertical="center"/>
    </xf>
    <xf numFmtId="0" fontId="81" fillId="0" borderId="7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0" borderId="8" xfId="0" applyFont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73" fillId="0" borderId="0" xfId="0" applyFont="1" applyAlignment="1">
      <alignment wrapText="1"/>
    </xf>
  </cellXfs>
  <cellStyles count="1892">
    <cellStyle name="          _x000d__x000a_386grabber=VGA.3GR_x000d__x000a_" xfId="417" xr:uid="{00000000-0005-0000-0000-000000000000}"/>
    <cellStyle name="=C:\WINNT\SYSTEM32\COMMAND.COM" xfId="1" xr:uid="{00000000-0005-0000-0000-000001000000}"/>
    <cellStyle name="20% - Accent1" xfId="418" xr:uid="{00000000-0005-0000-0000-000002000000}"/>
    <cellStyle name="20% - Accent2" xfId="419" xr:uid="{00000000-0005-0000-0000-000003000000}"/>
    <cellStyle name="20% - Accent3" xfId="420" xr:uid="{00000000-0005-0000-0000-000004000000}"/>
    <cellStyle name="20% - Accent4" xfId="421" xr:uid="{00000000-0005-0000-0000-000005000000}"/>
    <cellStyle name="20% - Accent5" xfId="422" xr:uid="{00000000-0005-0000-0000-000006000000}"/>
    <cellStyle name="20% - Accent6" xfId="423" xr:uid="{00000000-0005-0000-0000-000007000000}"/>
    <cellStyle name="20% - Énfasis1" xfId="28" builtinId="30" customBuiltin="1"/>
    <cellStyle name="20% - Énfasis1 10" xfId="424" xr:uid="{00000000-0005-0000-0000-000009000000}"/>
    <cellStyle name="20% - Énfasis1 11" xfId="925" xr:uid="{00000000-0005-0000-0000-00000A000000}"/>
    <cellStyle name="20% - Énfasis1 11 2" xfId="1074" xr:uid="{00000000-0005-0000-0000-00000B000000}"/>
    <cellStyle name="20% - Énfasis1 11 2 2" xfId="1533" xr:uid="{00000000-0005-0000-0000-00000C000000}"/>
    <cellStyle name="20% - Énfasis1 11 3" xfId="1234" xr:uid="{00000000-0005-0000-0000-00000D000000}"/>
    <cellStyle name="20% - Énfasis1 11 3 2" xfId="1698" xr:uid="{00000000-0005-0000-0000-00000E000000}"/>
    <cellStyle name="20% - Énfasis1 11 4" xfId="1457" xr:uid="{00000000-0005-0000-0000-00000F000000}"/>
    <cellStyle name="20% - Énfasis1 12" xfId="1870" xr:uid="{00000000-0005-0000-0000-000010000000}"/>
    <cellStyle name="20% - Énfasis1 2" xfId="350" xr:uid="{00000000-0005-0000-0000-000011000000}"/>
    <cellStyle name="20% - Énfasis1 2 2" xfId="426" xr:uid="{00000000-0005-0000-0000-000012000000}"/>
    <cellStyle name="20% - Énfasis1 2 3" xfId="427" xr:uid="{00000000-0005-0000-0000-000013000000}"/>
    <cellStyle name="20% - Énfasis1 2 4" xfId="425" xr:uid="{00000000-0005-0000-0000-000014000000}"/>
    <cellStyle name="20% - Énfasis1 2 5" xfId="1014" xr:uid="{00000000-0005-0000-0000-000015000000}"/>
    <cellStyle name="20% - Énfasis1 2 5 2" xfId="1076" xr:uid="{00000000-0005-0000-0000-000016000000}"/>
    <cellStyle name="20% - Énfasis1 2 5 2 2" xfId="1535" xr:uid="{00000000-0005-0000-0000-000017000000}"/>
    <cellStyle name="20% - Énfasis1 2 5 3" xfId="1236" xr:uid="{00000000-0005-0000-0000-000018000000}"/>
    <cellStyle name="20% - Énfasis1 2 5 3 2" xfId="1700" xr:uid="{00000000-0005-0000-0000-000019000000}"/>
    <cellStyle name="20% - Énfasis1 2 5 4" xfId="1493" xr:uid="{00000000-0005-0000-0000-00001A000000}"/>
    <cellStyle name="20% - Énfasis1 2 6" xfId="1075" xr:uid="{00000000-0005-0000-0000-00001B000000}"/>
    <cellStyle name="20% - Énfasis1 2 6 2" xfId="1534" xr:uid="{00000000-0005-0000-0000-00001C000000}"/>
    <cellStyle name="20% - Énfasis1 2 7" xfId="1235" xr:uid="{00000000-0005-0000-0000-00001D000000}"/>
    <cellStyle name="20% - Énfasis1 2 7 2" xfId="1699" xr:uid="{00000000-0005-0000-0000-00001E000000}"/>
    <cellStyle name="20% - Énfasis1 2 8" xfId="1390" xr:uid="{00000000-0005-0000-0000-00001F000000}"/>
    <cellStyle name="20% - Énfasis1 3" xfId="384" xr:uid="{00000000-0005-0000-0000-000020000000}"/>
    <cellStyle name="20% - Énfasis1 3 2" xfId="428" xr:uid="{00000000-0005-0000-0000-000021000000}"/>
    <cellStyle name="20% - Énfasis1 3 3" xfId="1045" xr:uid="{00000000-0005-0000-0000-000022000000}"/>
    <cellStyle name="20% - Énfasis1 3 3 2" xfId="1078" xr:uid="{00000000-0005-0000-0000-000023000000}"/>
    <cellStyle name="20% - Énfasis1 3 3 2 2" xfId="1537" xr:uid="{00000000-0005-0000-0000-000024000000}"/>
    <cellStyle name="20% - Énfasis1 3 3 3" xfId="1238" xr:uid="{00000000-0005-0000-0000-000025000000}"/>
    <cellStyle name="20% - Énfasis1 3 3 3 2" xfId="1702" xr:uid="{00000000-0005-0000-0000-000026000000}"/>
    <cellStyle name="20% - Énfasis1 3 3 4" xfId="1508" xr:uid="{00000000-0005-0000-0000-000027000000}"/>
    <cellStyle name="20% - Énfasis1 3 4" xfId="1077" xr:uid="{00000000-0005-0000-0000-000028000000}"/>
    <cellStyle name="20% - Énfasis1 3 4 2" xfId="1536" xr:uid="{00000000-0005-0000-0000-000029000000}"/>
    <cellStyle name="20% - Énfasis1 3 5" xfId="1237" xr:uid="{00000000-0005-0000-0000-00002A000000}"/>
    <cellStyle name="20% - Énfasis1 3 5 2" xfId="1701" xr:uid="{00000000-0005-0000-0000-00002B000000}"/>
    <cellStyle name="20% - Énfasis1 3 6" xfId="1406" xr:uid="{00000000-0005-0000-0000-00002C000000}"/>
    <cellStyle name="20% - Énfasis1 4" xfId="393" xr:uid="{00000000-0005-0000-0000-00002D000000}"/>
    <cellStyle name="20% - Énfasis1 4 2" xfId="429" xr:uid="{00000000-0005-0000-0000-00002E000000}"/>
    <cellStyle name="20% - Énfasis1 4 3" xfId="1053" xr:uid="{00000000-0005-0000-0000-00002F000000}"/>
    <cellStyle name="20% - Énfasis1 4 3 2" xfId="1080" xr:uid="{00000000-0005-0000-0000-000030000000}"/>
    <cellStyle name="20% - Énfasis1 4 3 2 2" xfId="1539" xr:uid="{00000000-0005-0000-0000-000031000000}"/>
    <cellStyle name="20% - Énfasis1 4 3 3" xfId="1240" xr:uid="{00000000-0005-0000-0000-000032000000}"/>
    <cellStyle name="20% - Énfasis1 4 3 3 2" xfId="1704" xr:uid="{00000000-0005-0000-0000-000033000000}"/>
    <cellStyle name="20% - Énfasis1 4 3 4" xfId="1515" xr:uid="{00000000-0005-0000-0000-000034000000}"/>
    <cellStyle name="20% - Énfasis1 4 4" xfId="1079" xr:uid="{00000000-0005-0000-0000-000035000000}"/>
    <cellStyle name="20% - Énfasis1 4 4 2" xfId="1538" xr:uid="{00000000-0005-0000-0000-000036000000}"/>
    <cellStyle name="20% - Énfasis1 4 5" xfId="1239" xr:uid="{00000000-0005-0000-0000-000037000000}"/>
    <cellStyle name="20% - Énfasis1 4 5 2" xfId="1703" xr:uid="{00000000-0005-0000-0000-000038000000}"/>
    <cellStyle name="20% - Énfasis1 4 6" xfId="1413" xr:uid="{00000000-0005-0000-0000-000039000000}"/>
    <cellStyle name="20% - Énfasis1 5" xfId="430" xr:uid="{00000000-0005-0000-0000-00003A000000}"/>
    <cellStyle name="20% - Énfasis1 6" xfId="431" xr:uid="{00000000-0005-0000-0000-00003B000000}"/>
    <cellStyle name="20% - Énfasis1 7" xfId="432" xr:uid="{00000000-0005-0000-0000-00003C000000}"/>
    <cellStyle name="20% - Énfasis1 8" xfId="433" xr:uid="{00000000-0005-0000-0000-00003D000000}"/>
    <cellStyle name="20% - Énfasis1 9" xfId="434" xr:uid="{00000000-0005-0000-0000-00003E000000}"/>
    <cellStyle name="20% - Énfasis2" xfId="32" builtinId="34" customBuiltin="1"/>
    <cellStyle name="20% - Énfasis2 10" xfId="435" xr:uid="{00000000-0005-0000-0000-000040000000}"/>
    <cellStyle name="20% - Énfasis2 11" xfId="927" xr:uid="{00000000-0005-0000-0000-000041000000}"/>
    <cellStyle name="20% - Énfasis2 11 2" xfId="1081" xr:uid="{00000000-0005-0000-0000-000042000000}"/>
    <cellStyle name="20% - Énfasis2 11 2 2" xfId="1540" xr:uid="{00000000-0005-0000-0000-000043000000}"/>
    <cellStyle name="20% - Énfasis2 11 3" xfId="1241" xr:uid="{00000000-0005-0000-0000-000044000000}"/>
    <cellStyle name="20% - Énfasis2 11 3 2" xfId="1705" xr:uid="{00000000-0005-0000-0000-000045000000}"/>
    <cellStyle name="20% - Énfasis2 11 4" xfId="1459" xr:uid="{00000000-0005-0000-0000-000046000000}"/>
    <cellStyle name="20% - Énfasis2 12" xfId="1872" xr:uid="{00000000-0005-0000-0000-000047000000}"/>
    <cellStyle name="20% - Énfasis2 2" xfId="354" xr:uid="{00000000-0005-0000-0000-000048000000}"/>
    <cellStyle name="20% - Énfasis2 2 2" xfId="436" xr:uid="{00000000-0005-0000-0000-000049000000}"/>
    <cellStyle name="20% - Énfasis2 2 3" xfId="1018" xr:uid="{00000000-0005-0000-0000-00004A000000}"/>
    <cellStyle name="20% - Énfasis2 2 3 2" xfId="1083" xr:uid="{00000000-0005-0000-0000-00004B000000}"/>
    <cellStyle name="20% - Énfasis2 2 3 2 2" xfId="1542" xr:uid="{00000000-0005-0000-0000-00004C000000}"/>
    <cellStyle name="20% - Énfasis2 2 3 3" xfId="1243" xr:uid="{00000000-0005-0000-0000-00004D000000}"/>
    <cellStyle name="20% - Énfasis2 2 3 3 2" xfId="1707" xr:uid="{00000000-0005-0000-0000-00004E000000}"/>
    <cellStyle name="20% - Énfasis2 2 3 4" xfId="1495" xr:uid="{00000000-0005-0000-0000-00004F000000}"/>
    <cellStyle name="20% - Énfasis2 2 4" xfId="1082" xr:uid="{00000000-0005-0000-0000-000050000000}"/>
    <cellStyle name="20% - Énfasis2 2 4 2" xfId="1541" xr:uid="{00000000-0005-0000-0000-000051000000}"/>
    <cellStyle name="20% - Énfasis2 2 5" xfId="1242" xr:uid="{00000000-0005-0000-0000-000052000000}"/>
    <cellStyle name="20% - Énfasis2 2 5 2" xfId="1706" xr:uid="{00000000-0005-0000-0000-000053000000}"/>
    <cellStyle name="20% - Énfasis2 2 6" xfId="1392" xr:uid="{00000000-0005-0000-0000-000054000000}"/>
    <cellStyle name="20% - Énfasis2 3" xfId="437" xr:uid="{00000000-0005-0000-0000-000055000000}"/>
    <cellStyle name="20% - Énfasis2 4" xfId="438" xr:uid="{00000000-0005-0000-0000-000056000000}"/>
    <cellStyle name="20% - Énfasis2 5" xfId="439" xr:uid="{00000000-0005-0000-0000-000057000000}"/>
    <cellStyle name="20% - Énfasis2 6" xfId="440" xr:uid="{00000000-0005-0000-0000-000058000000}"/>
    <cellStyle name="20% - Énfasis2 7" xfId="441" xr:uid="{00000000-0005-0000-0000-000059000000}"/>
    <cellStyle name="20% - Énfasis2 8" xfId="442" xr:uid="{00000000-0005-0000-0000-00005A000000}"/>
    <cellStyle name="20% - Énfasis2 9" xfId="443" xr:uid="{00000000-0005-0000-0000-00005B000000}"/>
    <cellStyle name="20% - Énfasis3" xfId="36" builtinId="38" customBuiltin="1"/>
    <cellStyle name="20% - Énfasis3 10" xfId="444" xr:uid="{00000000-0005-0000-0000-00005D000000}"/>
    <cellStyle name="20% - Énfasis3 11" xfId="929" xr:uid="{00000000-0005-0000-0000-00005E000000}"/>
    <cellStyle name="20% - Énfasis3 11 2" xfId="1084" xr:uid="{00000000-0005-0000-0000-00005F000000}"/>
    <cellStyle name="20% - Énfasis3 11 2 2" xfId="1543" xr:uid="{00000000-0005-0000-0000-000060000000}"/>
    <cellStyle name="20% - Énfasis3 11 3" xfId="1244" xr:uid="{00000000-0005-0000-0000-000061000000}"/>
    <cellStyle name="20% - Énfasis3 11 3 2" xfId="1708" xr:uid="{00000000-0005-0000-0000-000062000000}"/>
    <cellStyle name="20% - Énfasis3 11 4" xfId="1461" xr:uid="{00000000-0005-0000-0000-000063000000}"/>
    <cellStyle name="20% - Énfasis3 12" xfId="1874" xr:uid="{00000000-0005-0000-0000-000064000000}"/>
    <cellStyle name="20% - Énfasis3 2" xfId="358" xr:uid="{00000000-0005-0000-0000-000065000000}"/>
    <cellStyle name="20% - Énfasis3 2 2" xfId="445" xr:uid="{00000000-0005-0000-0000-000066000000}"/>
    <cellStyle name="20% - Énfasis3 2 3" xfId="1022" xr:uid="{00000000-0005-0000-0000-000067000000}"/>
    <cellStyle name="20% - Énfasis3 2 3 2" xfId="1086" xr:uid="{00000000-0005-0000-0000-000068000000}"/>
    <cellStyle name="20% - Énfasis3 2 3 2 2" xfId="1545" xr:uid="{00000000-0005-0000-0000-000069000000}"/>
    <cellStyle name="20% - Énfasis3 2 3 3" xfId="1246" xr:uid="{00000000-0005-0000-0000-00006A000000}"/>
    <cellStyle name="20% - Énfasis3 2 3 3 2" xfId="1710" xr:uid="{00000000-0005-0000-0000-00006B000000}"/>
    <cellStyle name="20% - Énfasis3 2 3 4" xfId="1497" xr:uid="{00000000-0005-0000-0000-00006C000000}"/>
    <cellStyle name="20% - Énfasis3 2 4" xfId="1085" xr:uid="{00000000-0005-0000-0000-00006D000000}"/>
    <cellStyle name="20% - Énfasis3 2 4 2" xfId="1544" xr:uid="{00000000-0005-0000-0000-00006E000000}"/>
    <cellStyle name="20% - Énfasis3 2 5" xfId="1245" xr:uid="{00000000-0005-0000-0000-00006F000000}"/>
    <cellStyle name="20% - Énfasis3 2 5 2" xfId="1709" xr:uid="{00000000-0005-0000-0000-000070000000}"/>
    <cellStyle name="20% - Énfasis3 2 6" xfId="1394" xr:uid="{00000000-0005-0000-0000-000071000000}"/>
    <cellStyle name="20% - Énfasis3 3" xfId="446" xr:uid="{00000000-0005-0000-0000-000072000000}"/>
    <cellStyle name="20% - Énfasis3 4" xfId="447" xr:uid="{00000000-0005-0000-0000-000073000000}"/>
    <cellStyle name="20% - Énfasis3 5" xfId="448" xr:uid="{00000000-0005-0000-0000-000074000000}"/>
    <cellStyle name="20% - Énfasis3 6" xfId="449" xr:uid="{00000000-0005-0000-0000-000075000000}"/>
    <cellStyle name="20% - Énfasis3 7" xfId="450" xr:uid="{00000000-0005-0000-0000-000076000000}"/>
    <cellStyle name="20% - Énfasis3 8" xfId="451" xr:uid="{00000000-0005-0000-0000-000077000000}"/>
    <cellStyle name="20% - Énfasis3 9" xfId="452" xr:uid="{00000000-0005-0000-0000-000078000000}"/>
    <cellStyle name="20% - Énfasis4" xfId="40" builtinId="42" customBuiltin="1"/>
    <cellStyle name="20% - Énfasis4 10" xfId="453" xr:uid="{00000000-0005-0000-0000-00007A000000}"/>
    <cellStyle name="20% - Énfasis4 11" xfId="931" xr:uid="{00000000-0005-0000-0000-00007B000000}"/>
    <cellStyle name="20% - Énfasis4 11 2" xfId="1087" xr:uid="{00000000-0005-0000-0000-00007C000000}"/>
    <cellStyle name="20% - Énfasis4 11 2 2" xfId="1546" xr:uid="{00000000-0005-0000-0000-00007D000000}"/>
    <cellStyle name="20% - Énfasis4 11 3" xfId="1247" xr:uid="{00000000-0005-0000-0000-00007E000000}"/>
    <cellStyle name="20% - Énfasis4 11 3 2" xfId="1711" xr:uid="{00000000-0005-0000-0000-00007F000000}"/>
    <cellStyle name="20% - Énfasis4 11 4" xfId="1463" xr:uid="{00000000-0005-0000-0000-000080000000}"/>
    <cellStyle name="20% - Énfasis4 12" xfId="1876" xr:uid="{00000000-0005-0000-0000-000081000000}"/>
    <cellStyle name="20% - Énfasis4 2" xfId="362" xr:uid="{00000000-0005-0000-0000-000082000000}"/>
    <cellStyle name="20% - Énfasis4 2 2" xfId="454" xr:uid="{00000000-0005-0000-0000-000083000000}"/>
    <cellStyle name="20% - Énfasis4 2 3" xfId="1026" xr:uid="{00000000-0005-0000-0000-000084000000}"/>
    <cellStyle name="20% - Énfasis4 2 3 2" xfId="1089" xr:uid="{00000000-0005-0000-0000-000085000000}"/>
    <cellStyle name="20% - Énfasis4 2 3 2 2" xfId="1548" xr:uid="{00000000-0005-0000-0000-000086000000}"/>
    <cellStyle name="20% - Énfasis4 2 3 3" xfId="1249" xr:uid="{00000000-0005-0000-0000-000087000000}"/>
    <cellStyle name="20% - Énfasis4 2 3 3 2" xfId="1713" xr:uid="{00000000-0005-0000-0000-000088000000}"/>
    <cellStyle name="20% - Énfasis4 2 3 4" xfId="1499" xr:uid="{00000000-0005-0000-0000-000089000000}"/>
    <cellStyle name="20% - Énfasis4 2 4" xfId="1088" xr:uid="{00000000-0005-0000-0000-00008A000000}"/>
    <cellStyle name="20% - Énfasis4 2 4 2" xfId="1547" xr:uid="{00000000-0005-0000-0000-00008B000000}"/>
    <cellStyle name="20% - Énfasis4 2 5" xfId="1248" xr:uid="{00000000-0005-0000-0000-00008C000000}"/>
    <cellStyle name="20% - Énfasis4 2 5 2" xfId="1712" xr:uid="{00000000-0005-0000-0000-00008D000000}"/>
    <cellStyle name="20% - Énfasis4 2 6" xfId="1396" xr:uid="{00000000-0005-0000-0000-00008E000000}"/>
    <cellStyle name="20% - Énfasis4 3" xfId="455" xr:uid="{00000000-0005-0000-0000-00008F000000}"/>
    <cellStyle name="20% - Énfasis4 4" xfId="456" xr:uid="{00000000-0005-0000-0000-000090000000}"/>
    <cellStyle name="20% - Énfasis4 5" xfId="457" xr:uid="{00000000-0005-0000-0000-000091000000}"/>
    <cellStyle name="20% - Énfasis4 6" xfId="458" xr:uid="{00000000-0005-0000-0000-000092000000}"/>
    <cellStyle name="20% - Énfasis4 7" xfId="459" xr:uid="{00000000-0005-0000-0000-000093000000}"/>
    <cellStyle name="20% - Énfasis4 8" xfId="460" xr:uid="{00000000-0005-0000-0000-000094000000}"/>
    <cellStyle name="20% - Énfasis4 9" xfId="461" xr:uid="{00000000-0005-0000-0000-000095000000}"/>
    <cellStyle name="20% - Énfasis5" xfId="44" builtinId="46" customBuiltin="1"/>
    <cellStyle name="20% - Énfasis5 10" xfId="462" xr:uid="{00000000-0005-0000-0000-000097000000}"/>
    <cellStyle name="20% - Énfasis5 11" xfId="933" xr:uid="{00000000-0005-0000-0000-000098000000}"/>
    <cellStyle name="20% - Énfasis5 11 2" xfId="1090" xr:uid="{00000000-0005-0000-0000-000099000000}"/>
    <cellStyle name="20% - Énfasis5 11 2 2" xfId="1549" xr:uid="{00000000-0005-0000-0000-00009A000000}"/>
    <cellStyle name="20% - Énfasis5 11 3" xfId="1250" xr:uid="{00000000-0005-0000-0000-00009B000000}"/>
    <cellStyle name="20% - Énfasis5 11 3 2" xfId="1714" xr:uid="{00000000-0005-0000-0000-00009C000000}"/>
    <cellStyle name="20% - Énfasis5 11 4" xfId="1465" xr:uid="{00000000-0005-0000-0000-00009D000000}"/>
    <cellStyle name="20% - Énfasis5 12" xfId="1878" xr:uid="{00000000-0005-0000-0000-00009E000000}"/>
    <cellStyle name="20% - Énfasis5 2" xfId="366" xr:uid="{00000000-0005-0000-0000-00009F000000}"/>
    <cellStyle name="20% - Énfasis5 2 2" xfId="463" xr:uid="{00000000-0005-0000-0000-0000A0000000}"/>
    <cellStyle name="20% - Énfasis5 2 3" xfId="1030" xr:uid="{00000000-0005-0000-0000-0000A1000000}"/>
    <cellStyle name="20% - Énfasis5 2 3 2" xfId="1092" xr:uid="{00000000-0005-0000-0000-0000A2000000}"/>
    <cellStyle name="20% - Énfasis5 2 3 2 2" xfId="1551" xr:uid="{00000000-0005-0000-0000-0000A3000000}"/>
    <cellStyle name="20% - Énfasis5 2 3 3" xfId="1252" xr:uid="{00000000-0005-0000-0000-0000A4000000}"/>
    <cellStyle name="20% - Énfasis5 2 3 3 2" xfId="1716" xr:uid="{00000000-0005-0000-0000-0000A5000000}"/>
    <cellStyle name="20% - Énfasis5 2 3 4" xfId="1501" xr:uid="{00000000-0005-0000-0000-0000A6000000}"/>
    <cellStyle name="20% - Énfasis5 2 4" xfId="1091" xr:uid="{00000000-0005-0000-0000-0000A7000000}"/>
    <cellStyle name="20% - Énfasis5 2 4 2" xfId="1550" xr:uid="{00000000-0005-0000-0000-0000A8000000}"/>
    <cellStyle name="20% - Énfasis5 2 5" xfId="1251" xr:uid="{00000000-0005-0000-0000-0000A9000000}"/>
    <cellStyle name="20% - Énfasis5 2 5 2" xfId="1715" xr:uid="{00000000-0005-0000-0000-0000AA000000}"/>
    <cellStyle name="20% - Énfasis5 2 6" xfId="1398" xr:uid="{00000000-0005-0000-0000-0000AB000000}"/>
    <cellStyle name="20% - Énfasis5 3" xfId="464" xr:uid="{00000000-0005-0000-0000-0000AC000000}"/>
    <cellStyle name="20% - Énfasis5 4" xfId="465" xr:uid="{00000000-0005-0000-0000-0000AD000000}"/>
    <cellStyle name="20% - Énfasis5 5" xfId="466" xr:uid="{00000000-0005-0000-0000-0000AE000000}"/>
    <cellStyle name="20% - Énfasis5 6" xfId="467" xr:uid="{00000000-0005-0000-0000-0000AF000000}"/>
    <cellStyle name="20% - Énfasis5 7" xfId="468" xr:uid="{00000000-0005-0000-0000-0000B0000000}"/>
    <cellStyle name="20% - Énfasis5 8" xfId="469" xr:uid="{00000000-0005-0000-0000-0000B1000000}"/>
    <cellStyle name="20% - Énfasis5 9" xfId="470" xr:uid="{00000000-0005-0000-0000-0000B2000000}"/>
    <cellStyle name="20% - Énfasis6" xfId="48" builtinId="50" customBuiltin="1"/>
    <cellStyle name="20% - Énfasis6 10" xfId="471" xr:uid="{00000000-0005-0000-0000-0000B4000000}"/>
    <cellStyle name="20% - Énfasis6 11" xfId="935" xr:uid="{00000000-0005-0000-0000-0000B5000000}"/>
    <cellStyle name="20% - Énfasis6 11 2" xfId="1093" xr:uid="{00000000-0005-0000-0000-0000B6000000}"/>
    <cellStyle name="20% - Énfasis6 11 2 2" xfId="1552" xr:uid="{00000000-0005-0000-0000-0000B7000000}"/>
    <cellStyle name="20% - Énfasis6 11 3" xfId="1253" xr:uid="{00000000-0005-0000-0000-0000B8000000}"/>
    <cellStyle name="20% - Énfasis6 11 3 2" xfId="1717" xr:uid="{00000000-0005-0000-0000-0000B9000000}"/>
    <cellStyle name="20% - Énfasis6 11 4" xfId="1467" xr:uid="{00000000-0005-0000-0000-0000BA000000}"/>
    <cellStyle name="20% - Énfasis6 12" xfId="1880" xr:uid="{00000000-0005-0000-0000-0000BB000000}"/>
    <cellStyle name="20% - Énfasis6 2" xfId="370" xr:uid="{00000000-0005-0000-0000-0000BC000000}"/>
    <cellStyle name="20% - Énfasis6 2 2" xfId="472" xr:uid="{00000000-0005-0000-0000-0000BD000000}"/>
    <cellStyle name="20% - Énfasis6 2 3" xfId="1034" xr:uid="{00000000-0005-0000-0000-0000BE000000}"/>
    <cellStyle name="20% - Énfasis6 2 3 2" xfId="1095" xr:uid="{00000000-0005-0000-0000-0000BF000000}"/>
    <cellStyle name="20% - Énfasis6 2 3 2 2" xfId="1554" xr:uid="{00000000-0005-0000-0000-0000C0000000}"/>
    <cellStyle name="20% - Énfasis6 2 3 3" xfId="1255" xr:uid="{00000000-0005-0000-0000-0000C1000000}"/>
    <cellStyle name="20% - Énfasis6 2 3 3 2" xfId="1719" xr:uid="{00000000-0005-0000-0000-0000C2000000}"/>
    <cellStyle name="20% - Énfasis6 2 3 4" xfId="1503" xr:uid="{00000000-0005-0000-0000-0000C3000000}"/>
    <cellStyle name="20% - Énfasis6 2 4" xfId="1094" xr:uid="{00000000-0005-0000-0000-0000C4000000}"/>
    <cellStyle name="20% - Énfasis6 2 4 2" xfId="1553" xr:uid="{00000000-0005-0000-0000-0000C5000000}"/>
    <cellStyle name="20% - Énfasis6 2 5" xfId="1254" xr:uid="{00000000-0005-0000-0000-0000C6000000}"/>
    <cellStyle name="20% - Énfasis6 2 5 2" xfId="1718" xr:uid="{00000000-0005-0000-0000-0000C7000000}"/>
    <cellStyle name="20% - Énfasis6 2 6" xfId="1400" xr:uid="{00000000-0005-0000-0000-0000C8000000}"/>
    <cellStyle name="20% - Énfasis6 3" xfId="473" xr:uid="{00000000-0005-0000-0000-0000C9000000}"/>
    <cellStyle name="20% - Énfasis6 4" xfId="474" xr:uid="{00000000-0005-0000-0000-0000CA000000}"/>
    <cellStyle name="20% - Énfasis6 5" xfId="475" xr:uid="{00000000-0005-0000-0000-0000CB000000}"/>
    <cellStyle name="20% - Énfasis6 6" xfId="476" xr:uid="{00000000-0005-0000-0000-0000CC000000}"/>
    <cellStyle name="20% - Énfasis6 7" xfId="477" xr:uid="{00000000-0005-0000-0000-0000CD000000}"/>
    <cellStyle name="20% - Énfasis6 8" xfId="478" xr:uid="{00000000-0005-0000-0000-0000CE000000}"/>
    <cellStyle name="20% - Énfasis6 9" xfId="479" xr:uid="{00000000-0005-0000-0000-0000CF000000}"/>
    <cellStyle name="40% - Accent1" xfId="480" xr:uid="{00000000-0005-0000-0000-0000D0000000}"/>
    <cellStyle name="40% - Accent2" xfId="481" xr:uid="{00000000-0005-0000-0000-0000D1000000}"/>
    <cellStyle name="40% - Accent3" xfId="482" xr:uid="{00000000-0005-0000-0000-0000D2000000}"/>
    <cellStyle name="40% - Accent4" xfId="483" xr:uid="{00000000-0005-0000-0000-0000D3000000}"/>
    <cellStyle name="40% - Accent5" xfId="484" xr:uid="{00000000-0005-0000-0000-0000D4000000}"/>
    <cellStyle name="40% - Accent6" xfId="485" xr:uid="{00000000-0005-0000-0000-0000D5000000}"/>
    <cellStyle name="40% - Énfasis1" xfId="29" builtinId="31" customBuiltin="1"/>
    <cellStyle name="40% - Énfasis1 10" xfId="486" xr:uid="{00000000-0005-0000-0000-0000D7000000}"/>
    <cellStyle name="40% - Énfasis1 11" xfId="926" xr:uid="{00000000-0005-0000-0000-0000D8000000}"/>
    <cellStyle name="40% - Énfasis1 11 2" xfId="1096" xr:uid="{00000000-0005-0000-0000-0000D9000000}"/>
    <cellStyle name="40% - Énfasis1 11 2 2" xfId="1555" xr:uid="{00000000-0005-0000-0000-0000DA000000}"/>
    <cellStyle name="40% - Énfasis1 11 3" xfId="1256" xr:uid="{00000000-0005-0000-0000-0000DB000000}"/>
    <cellStyle name="40% - Énfasis1 11 3 2" xfId="1720" xr:uid="{00000000-0005-0000-0000-0000DC000000}"/>
    <cellStyle name="40% - Énfasis1 11 4" xfId="1458" xr:uid="{00000000-0005-0000-0000-0000DD000000}"/>
    <cellStyle name="40% - Énfasis1 12" xfId="1871" xr:uid="{00000000-0005-0000-0000-0000DE000000}"/>
    <cellStyle name="40% - Énfasis1 2" xfId="351" xr:uid="{00000000-0005-0000-0000-0000DF000000}"/>
    <cellStyle name="40% - Énfasis1 2 2" xfId="487" xr:uid="{00000000-0005-0000-0000-0000E0000000}"/>
    <cellStyle name="40% - Énfasis1 2 3" xfId="1015" xr:uid="{00000000-0005-0000-0000-0000E1000000}"/>
    <cellStyle name="40% - Énfasis1 2 3 2" xfId="1098" xr:uid="{00000000-0005-0000-0000-0000E2000000}"/>
    <cellStyle name="40% - Énfasis1 2 3 2 2" xfId="1557" xr:uid="{00000000-0005-0000-0000-0000E3000000}"/>
    <cellStyle name="40% - Énfasis1 2 3 3" xfId="1258" xr:uid="{00000000-0005-0000-0000-0000E4000000}"/>
    <cellStyle name="40% - Énfasis1 2 3 3 2" xfId="1722" xr:uid="{00000000-0005-0000-0000-0000E5000000}"/>
    <cellStyle name="40% - Énfasis1 2 3 4" xfId="1494" xr:uid="{00000000-0005-0000-0000-0000E6000000}"/>
    <cellStyle name="40% - Énfasis1 2 4" xfId="1097" xr:uid="{00000000-0005-0000-0000-0000E7000000}"/>
    <cellStyle name="40% - Énfasis1 2 4 2" xfId="1556" xr:uid="{00000000-0005-0000-0000-0000E8000000}"/>
    <cellStyle name="40% - Énfasis1 2 5" xfId="1257" xr:uid="{00000000-0005-0000-0000-0000E9000000}"/>
    <cellStyle name="40% - Énfasis1 2 5 2" xfId="1721" xr:uid="{00000000-0005-0000-0000-0000EA000000}"/>
    <cellStyle name="40% - Énfasis1 2 6" xfId="1391" xr:uid="{00000000-0005-0000-0000-0000EB000000}"/>
    <cellStyle name="40% - Énfasis1 3" xfId="385" xr:uid="{00000000-0005-0000-0000-0000EC000000}"/>
    <cellStyle name="40% - Énfasis1 3 2" xfId="488" xr:uid="{00000000-0005-0000-0000-0000ED000000}"/>
    <cellStyle name="40% - Énfasis1 3 3" xfId="1046" xr:uid="{00000000-0005-0000-0000-0000EE000000}"/>
    <cellStyle name="40% - Énfasis1 3 3 2" xfId="1100" xr:uid="{00000000-0005-0000-0000-0000EF000000}"/>
    <cellStyle name="40% - Énfasis1 3 3 2 2" xfId="1559" xr:uid="{00000000-0005-0000-0000-0000F0000000}"/>
    <cellStyle name="40% - Énfasis1 3 3 3" xfId="1260" xr:uid="{00000000-0005-0000-0000-0000F1000000}"/>
    <cellStyle name="40% - Énfasis1 3 3 3 2" xfId="1724" xr:uid="{00000000-0005-0000-0000-0000F2000000}"/>
    <cellStyle name="40% - Énfasis1 3 3 4" xfId="1509" xr:uid="{00000000-0005-0000-0000-0000F3000000}"/>
    <cellStyle name="40% - Énfasis1 3 4" xfId="1099" xr:uid="{00000000-0005-0000-0000-0000F4000000}"/>
    <cellStyle name="40% - Énfasis1 3 4 2" xfId="1558" xr:uid="{00000000-0005-0000-0000-0000F5000000}"/>
    <cellStyle name="40% - Énfasis1 3 5" xfId="1259" xr:uid="{00000000-0005-0000-0000-0000F6000000}"/>
    <cellStyle name="40% - Énfasis1 3 5 2" xfId="1723" xr:uid="{00000000-0005-0000-0000-0000F7000000}"/>
    <cellStyle name="40% - Énfasis1 3 6" xfId="1407" xr:uid="{00000000-0005-0000-0000-0000F8000000}"/>
    <cellStyle name="40% - Énfasis1 4" xfId="394" xr:uid="{00000000-0005-0000-0000-0000F9000000}"/>
    <cellStyle name="40% - Énfasis1 4 2" xfId="489" xr:uid="{00000000-0005-0000-0000-0000FA000000}"/>
    <cellStyle name="40% - Énfasis1 4 3" xfId="1054" xr:uid="{00000000-0005-0000-0000-0000FB000000}"/>
    <cellStyle name="40% - Énfasis1 4 3 2" xfId="1102" xr:uid="{00000000-0005-0000-0000-0000FC000000}"/>
    <cellStyle name="40% - Énfasis1 4 3 2 2" xfId="1561" xr:uid="{00000000-0005-0000-0000-0000FD000000}"/>
    <cellStyle name="40% - Énfasis1 4 3 3" xfId="1262" xr:uid="{00000000-0005-0000-0000-0000FE000000}"/>
    <cellStyle name="40% - Énfasis1 4 3 3 2" xfId="1726" xr:uid="{00000000-0005-0000-0000-0000FF000000}"/>
    <cellStyle name="40% - Énfasis1 4 3 4" xfId="1516" xr:uid="{00000000-0005-0000-0000-000000010000}"/>
    <cellStyle name="40% - Énfasis1 4 4" xfId="1101" xr:uid="{00000000-0005-0000-0000-000001010000}"/>
    <cellStyle name="40% - Énfasis1 4 4 2" xfId="1560" xr:uid="{00000000-0005-0000-0000-000002010000}"/>
    <cellStyle name="40% - Énfasis1 4 5" xfId="1261" xr:uid="{00000000-0005-0000-0000-000003010000}"/>
    <cellStyle name="40% - Énfasis1 4 5 2" xfId="1725" xr:uid="{00000000-0005-0000-0000-000004010000}"/>
    <cellStyle name="40% - Énfasis1 4 6" xfId="1414" xr:uid="{00000000-0005-0000-0000-000005010000}"/>
    <cellStyle name="40% - Énfasis1 5" xfId="490" xr:uid="{00000000-0005-0000-0000-000006010000}"/>
    <cellStyle name="40% - Énfasis1 6" xfId="491" xr:uid="{00000000-0005-0000-0000-000007010000}"/>
    <cellStyle name="40% - Énfasis1 7" xfId="492" xr:uid="{00000000-0005-0000-0000-000008010000}"/>
    <cellStyle name="40% - Énfasis1 8" xfId="493" xr:uid="{00000000-0005-0000-0000-000009010000}"/>
    <cellStyle name="40% - Énfasis1 9" xfId="494" xr:uid="{00000000-0005-0000-0000-00000A010000}"/>
    <cellStyle name="40% - Énfasis2" xfId="33" builtinId="35" customBuiltin="1"/>
    <cellStyle name="40% - Énfasis2 10" xfId="495" xr:uid="{00000000-0005-0000-0000-00000C010000}"/>
    <cellStyle name="40% - Énfasis2 11" xfId="928" xr:uid="{00000000-0005-0000-0000-00000D010000}"/>
    <cellStyle name="40% - Énfasis2 11 2" xfId="1103" xr:uid="{00000000-0005-0000-0000-00000E010000}"/>
    <cellStyle name="40% - Énfasis2 11 2 2" xfId="1562" xr:uid="{00000000-0005-0000-0000-00000F010000}"/>
    <cellStyle name="40% - Énfasis2 11 3" xfId="1263" xr:uid="{00000000-0005-0000-0000-000010010000}"/>
    <cellStyle name="40% - Énfasis2 11 3 2" xfId="1727" xr:uid="{00000000-0005-0000-0000-000011010000}"/>
    <cellStyle name="40% - Énfasis2 11 4" xfId="1460" xr:uid="{00000000-0005-0000-0000-000012010000}"/>
    <cellStyle name="40% - Énfasis2 12" xfId="1873" xr:uid="{00000000-0005-0000-0000-000013010000}"/>
    <cellStyle name="40% - Énfasis2 2" xfId="355" xr:uid="{00000000-0005-0000-0000-000014010000}"/>
    <cellStyle name="40% - Énfasis2 2 2" xfId="496" xr:uid="{00000000-0005-0000-0000-000015010000}"/>
    <cellStyle name="40% - Énfasis2 2 3" xfId="1019" xr:uid="{00000000-0005-0000-0000-000016010000}"/>
    <cellStyle name="40% - Énfasis2 2 3 2" xfId="1105" xr:uid="{00000000-0005-0000-0000-000017010000}"/>
    <cellStyle name="40% - Énfasis2 2 3 2 2" xfId="1564" xr:uid="{00000000-0005-0000-0000-000018010000}"/>
    <cellStyle name="40% - Énfasis2 2 3 3" xfId="1265" xr:uid="{00000000-0005-0000-0000-000019010000}"/>
    <cellStyle name="40% - Énfasis2 2 3 3 2" xfId="1729" xr:uid="{00000000-0005-0000-0000-00001A010000}"/>
    <cellStyle name="40% - Énfasis2 2 3 4" xfId="1496" xr:uid="{00000000-0005-0000-0000-00001B010000}"/>
    <cellStyle name="40% - Énfasis2 2 4" xfId="1104" xr:uid="{00000000-0005-0000-0000-00001C010000}"/>
    <cellStyle name="40% - Énfasis2 2 4 2" xfId="1563" xr:uid="{00000000-0005-0000-0000-00001D010000}"/>
    <cellStyle name="40% - Énfasis2 2 5" xfId="1264" xr:uid="{00000000-0005-0000-0000-00001E010000}"/>
    <cellStyle name="40% - Énfasis2 2 5 2" xfId="1728" xr:uid="{00000000-0005-0000-0000-00001F010000}"/>
    <cellStyle name="40% - Énfasis2 2 6" xfId="1393" xr:uid="{00000000-0005-0000-0000-000020010000}"/>
    <cellStyle name="40% - Énfasis2 3" xfId="497" xr:uid="{00000000-0005-0000-0000-000021010000}"/>
    <cellStyle name="40% - Énfasis2 4" xfId="498" xr:uid="{00000000-0005-0000-0000-000022010000}"/>
    <cellStyle name="40% - Énfasis2 5" xfId="499" xr:uid="{00000000-0005-0000-0000-000023010000}"/>
    <cellStyle name="40% - Énfasis2 6" xfId="500" xr:uid="{00000000-0005-0000-0000-000024010000}"/>
    <cellStyle name="40% - Énfasis2 7" xfId="501" xr:uid="{00000000-0005-0000-0000-000025010000}"/>
    <cellStyle name="40% - Énfasis2 8" xfId="502" xr:uid="{00000000-0005-0000-0000-000026010000}"/>
    <cellStyle name="40% - Énfasis2 9" xfId="503" xr:uid="{00000000-0005-0000-0000-000027010000}"/>
    <cellStyle name="40% - Énfasis3" xfId="37" builtinId="39" customBuiltin="1"/>
    <cellStyle name="40% - Énfasis3 10" xfId="504" xr:uid="{00000000-0005-0000-0000-000029010000}"/>
    <cellStyle name="40% - Énfasis3 11" xfId="930" xr:uid="{00000000-0005-0000-0000-00002A010000}"/>
    <cellStyle name="40% - Énfasis3 11 2" xfId="1106" xr:uid="{00000000-0005-0000-0000-00002B010000}"/>
    <cellStyle name="40% - Énfasis3 11 2 2" xfId="1565" xr:uid="{00000000-0005-0000-0000-00002C010000}"/>
    <cellStyle name="40% - Énfasis3 11 3" xfId="1266" xr:uid="{00000000-0005-0000-0000-00002D010000}"/>
    <cellStyle name="40% - Énfasis3 11 3 2" xfId="1730" xr:uid="{00000000-0005-0000-0000-00002E010000}"/>
    <cellStyle name="40% - Énfasis3 11 4" xfId="1462" xr:uid="{00000000-0005-0000-0000-00002F010000}"/>
    <cellStyle name="40% - Énfasis3 12" xfId="1875" xr:uid="{00000000-0005-0000-0000-000030010000}"/>
    <cellStyle name="40% - Énfasis3 2" xfId="359" xr:uid="{00000000-0005-0000-0000-000031010000}"/>
    <cellStyle name="40% - Énfasis3 2 2" xfId="505" xr:uid="{00000000-0005-0000-0000-000032010000}"/>
    <cellStyle name="40% - Énfasis3 2 3" xfId="1023" xr:uid="{00000000-0005-0000-0000-000033010000}"/>
    <cellStyle name="40% - Énfasis3 2 3 2" xfId="1108" xr:uid="{00000000-0005-0000-0000-000034010000}"/>
    <cellStyle name="40% - Énfasis3 2 3 2 2" xfId="1567" xr:uid="{00000000-0005-0000-0000-000035010000}"/>
    <cellStyle name="40% - Énfasis3 2 3 3" xfId="1268" xr:uid="{00000000-0005-0000-0000-000036010000}"/>
    <cellStyle name="40% - Énfasis3 2 3 3 2" xfId="1732" xr:uid="{00000000-0005-0000-0000-000037010000}"/>
    <cellStyle name="40% - Énfasis3 2 3 4" xfId="1498" xr:uid="{00000000-0005-0000-0000-000038010000}"/>
    <cellStyle name="40% - Énfasis3 2 4" xfId="1107" xr:uid="{00000000-0005-0000-0000-000039010000}"/>
    <cellStyle name="40% - Énfasis3 2 4 2" xfId="1566" xr:uid="{00000000-0005-0000-0000-00003A010000}"/>
    <cellStyle name="40% - Énfasis3 2 5" xfId="1267" xr:uid="{00000000-0005-0000-0000-00003B010000}"/>
    <cellStyle name="40% - Énfasis3 2 5 2" xfId="1731" xr:uid="{00000000-0005-0000-0000-00003C010000}"/>
    <cellStyle name="40% - Énfasis3 2 6" xfId="1395" xr:uid="{00000000-0005-0000-0000-00003D010000}"/>
    <cellStyle name="40% - Énfasis3 3" xfId="506" xr:uid="{00000000-0005-0000-0000-00003E010000}"/>
    <cellStyle name="40% - Énfasis3 4" xfId="507" xr:uid="{00000000-0005-0000-0000-00003F010000}"/>
    <cellStyle name="40% - Énfasis3 5" xfId="508" xr:uid="{00000000-0005-0000-0000-000040010000}"/>
    <cellStyle name="40% - Énfasis3 6" xfId="509" xr:uid="{00000000-0005-0000-0000-000041010000}"/>
    <cellStyle name="40% - Énfasis3 7" xfId="510" xr:uid="{00000000-0005-0000-0000-000042010000}"/>
    <cellStyle name="40% - Énfasis3 8" xfId="511" xr:uid="{00000000-0005-0000-0000-000043010000}"/>
    <cellStyle name="40% - Énfasis3 9" xfId="512" xr:uid="{00000000-0005-0000-0000-000044010000}"/>
    <cellStyle name="40% - Énfasis4" xfId="41" builtinId="43" customBuiltin="1"/>
    <cellStyle name="40% - Énfasis4 10" xfId="513" xr:uid="{00000000-0005-0000-0000-000046010000}"/>
    <cellStyle name="40% - Énfasis4 11" xfId="932" xr:uid="{00000000-0005-0000-0000-000047010000}"/>
    <cellStyle name="40% - Énfasis4 11 2" xfId="1109" xr:uid="{00000000-0005-0000-0000-000048010000}"/>
    <cellStyle name="40% - Énfasis4 11 2 2" xfId="1568" xr:uid="{00000000-0005-0000-0000-000049010000}"/>
    <cellStyle name="40% - Énfasis4 11 3" xfId="1269" xr:uid="{00000000-0005-0000-0000-00004A010000}"/>
    <cellStyle name="40% - Énfasis4 11 3 2" xfId="1733" xr:uid="{00000000-0005-0000-0000-00004B010000}"/>
    <cellStyle name="40% - Énfasis4 11 4" xfId="1464" xr:uid="{00000000-0005-0000-0000-00004C010000}"/>
    <cellStyle name="40% - Énfasis4 12" xfId="1877" xr:uid="{00000000-0005-0000-0000-00004D010000}"/>
    <cellStyle name="40% - Énfasis4 2" xfId="363" xr:uid="{00000000-0005-0000-0000-00004E010000}"/>
    <cellStyle name="40% - Énfasis4 2 2" xfId="514" xr:uid="{00000000-0005-0000-0000-00004F010000}"/>
    <cellStyle name="40% - Énfasis4 2 3" xfId="1027" xr:uid="{00000000-0005-0000-0000-000050010000}"/>
    <cellStyle name="40% - Énfasis4 2 3 2" xfId="1111" xr:uid="{00000000-0005-0000-0000-000051010000}"/>
    <cellStyle name="40% - Énfasis4 2 3 2 2" xfId="1570" xr:uid="{00000000-0005-0000-0000-000052010000}"/>
    <cellStyle name="40% - Énfasis4 2 3 3" xfId="1271" xr:uid="{00000000-0005-0000-0000-000053010000}"/>
    <cellStyle name="40% - Énfasis4 2 3 3 2" xfId="1735" xr:uid="{00000000-0005-0000-0000-000054010000}"/>
    <cellStyle name="40% - Énfasis4 2 3 4" xfId="1500" xr:uid="{00000000-0005-0000-0000-000055010000}"/>
    <cellStyle name="40% - Énfasis4 2 4" xfId="1110" xr:uid="{00000000-0005-0000-0000-000056010000}"/>
    <cellStyle name="40% - Énfasis4 2 4 2" xfId="1569" xr:uid="{00000000-0005-0000-0000-000057010000}"/>
    <cellStyle name="40% - Énfasis4 2 5" xfId="1270" xr:uid="{00000000-0005-0000-0000-000058010000}"/>
    <cellStyle name="40% - Énfasis4 2 5 2" xfId="1734" xr:uid="{00000000-0005-0000-0000-000059010000}"/>
    <cellStyle name="40% - Énfasis4 2 6" xfId="1397" xr:uid="{00000000-0005-0000-0000-00005A010000}"/>
    <cellStyle name="40% - Énfasis4 3" xfId="515" xr:uid="{00000000-0005-0000-0000-00005B010000}"/>
    <cellStyle name="40% - Énfasis4 4" xfId="516" xr:uid="{00000000-0005-0000-0000-00005C010000}"/>
    <cellStyle name="40% - Énfasis4 5" xfId="517" xr:uid="{00000000-0005-0000-0000-00005D010000}"/>
    <cellStyle name="40% - Énfasis4 6" xfId="518" xr:uid="{00000000-0005-0000-0000-00005E010000}"/>
    <cellStyle name="40% - Énfasis4 7" xfId="519" xr:uid="{00000000-0005-0000-0000-00005F010000}"/>
    <cellStyle name="40% - Énfasis4 8" xfId="520" xr:uid="{00000000-0005-0000-0000-000060010000}"/>
    <cellStyle name="40% - Énfasis4 9" xfId="521" xr:uid="{00000000-0005-0000-0000-000061010000}"/>
    <cellStyle name="40% - Énfasis5" xfId="45" builtinId="47" customBuiltin="1"/>
    <cellStyle name="40% - Énfasis5 10" xfId="522" xr:uid="{00000000-0005-0000-0000-000063010000}"/>
    <cellStyle name="40% - Énfasis5 11" xfId="934" xr:uid="{00000000-0005-0000-0000-000064010000}"/>
    <cellStyle name="40% - Énfasis5 11 2" xfId="1112" xr:uid="{00000000-0005-0000-0000-000065010000}"/>
    <cellStyle name="40% - Énfasis5 11 2 2" xfId="1571" xr:uid="{00000000-0005-0000-0000-000066010000}"/>
    <cellStyle name="40% - Énfasis5 11 3" xfId="1272" xr:uid="{00000000-0005-0000-0000-000067010000}"/>
    <cellStyle name="40% - Énfasis5 11 3 2" xfId="1736" xr:uid="{00000000-0005-0000-0000-000068010000}"/>
    <cellStyle name="40% - Énfasis5 11 4" xfId="1466" xr:uid="{00000000-0005-0000-0000-000069010000}"/>
    <cellStyle name="40% - Énfasis5 12" xfId="1879" xr:uid="{00000000-0005-0000-0000-00006A010000}"/>
    <cellStyle name="40% - Énfasis5 2" xfId="367" xr:uid="{00000000-0005-0000-0000-00006B010000}"/>
    <cellStyle name="40% - Énfasis5 2 2" xfId="523" xr:uid="{00000000-0005-0000-0000-00006C010000}"/>
    <cellStyle name="40% - Énfasis5 2 3" xfId="1031" xr:uid="{00000000-0005-0000-0000-00006D010000}"/>
    <cellStyle name="40% - Énfasis5 2 3 2" xfId="1114" xr:uid="{00000000-0005-0000-0000-00006E010000}"/>
    <cellStyle name="40% - Énfasis5 2 3 2 2" xfId="1573" xr:uid="{00000000-0005-0000-0000-00006F010000}"/>
    <cellStyle name="40% - Énfasis5 2 3 3" xfId="1274" xr:uid="{00000000-0005-0000-0000-000070010000}"/>
    <cellStyle name="40% - Énfasis5 2 3 3 2" xfId="1738" xr:uid="{00000000-0005-0000-0000-000071010000}"/>
    <cellStyle name="40% - Énfasis5 2 3 4" xfId="1502" xr:uid="{00000000-0005-0000-0000-000072010000}"/>
    <cellStyle name="40% - Énfasis5 2 4" xfId="1113" xr:uid="{00000000-0005-0000-0000-000073010000}"/>
    <cellStyle name="40% - Énfasis5 2 4 2" xfId="1572" xr:uid="{00000000-0005-0000-0000-000074010000}"/>
    <cellStyle name="40% - Énfasis5 2 5" xfId="1273" xr:uid="{00000000-0005-0000-0000-000075010000}"/>
    <cellStyle name="40% - Énfasis5 2 5 2" xfId="1737" xr:uid="{00000000-0005-0000-0000-000076010000}"/>
    <cellStyle name="40% - Énfasis5 2 6" xfId="1399" xr:uid="{00000000-0005-0000-0000-000077010000}"/>
    <cellStyle name="40% - Énfasis5 3" xfId="524" xr:uid="{00000000-0005-0000-0000-000078010000}"/>
    <cellStyle name="40% - Énfasis5 4" xfId="525" xr:uid="{00000000-0005-0000-0000-000079010000}"/>
    <cellStyle name="40% - Énfasis5 5" xfId="526" xr:uid="{00000000-0005-0000-0000-00007A010000}"/>
    <cellStyle name="40% - Énfasis5 6" xfId="527" xr:uid="{00000000-0005-0000-0000-00007B010000}"/>
    <cellStyle name="40% - Énfasis5 7" xfId="528" xr:uid="{00000000-0005-0000-0000-00007C010000}"/>
    <cellStyle name="40% - Énfasis5 8" xfId="529" xr:uid="{00000000-0005-0000-0000-00007D010000}"/>
    <cellStyle name="40% - Énfasis5 9" xfId="530" xr:uid="{00000000-0005-0000-0000-00007E010000}"/>
    <cellStyle name="40% - Énfasis6" xfId="49" builtinId="51" customBuiltin="1"/>
    <cellStyle name="40% - Énfasis6 10" xfId="531" xr:uid="{00000000-0005-0000-0000-000080010000}"/>
    <cellStyle name="40% - Énfasis6 11" xfId="936" xr:uid="{00000000-0005-0000-0000-000081010000}"/>
    <cellStyle name="40% - Énfasis6 11 2" xfId="1115" xr:uid="{00000000-0005-0000-0000-000082010000}"/>
    <cellStyle name="40% - Énfasis6 11 2 2" xfId="1574" xr:uid="{00000000-0005-0000-0000-000083010000}"/>
    <cellStyle name="40% - Énfasis6 11 3" xfId="1275" xr:uid="{00000000-0005-0000-0000-000084010000}"/>
    <cellStyle name="40% - Énfasis6 11 3 2" xfId="1739" xr:uid="{00000000-0005-0000-0000-000085010000}"/>
    <cellStyle name="40% - Énfasis6 11 4" xfId="1468" xr:uid="{00000000-0005-0000-0000-000086010000}"/>
    <cellStyle name="40% - Énfasis6 12" xfId="1881" xr:uid="{00000000-0005-0000-0000-000087010000}"/>
    <cellStyle name="40% - Énfasis6 2" xfId="371" xr:uid="{00000000-0005-0000-0000-000088010000}"/>
    <cellStyle name="40% - Énfasis6 2 2" xfId="532" xr:uid="{00000000-0005-0000-0000-000089010000}"/>
    <cellStyle name="40% - Énfasis6 2 3" xfId="1035" xr:uid="{00000000-0005-0000-0000-00008A010000}"/>
    <cellStyle name="40% - Énfasis6 2 3 2" xfId="1117" xr:uid="{00000000-0005-0000-0000-00008B010000}"/>
    <cellStyle name="40% - Énfasis6 2 3 2 2" xfId="1576" xr:uid="{00000000-0005-0000-0000-00008C010000}"/>
    <cellStyle name="40% - Énfasis6 2 3 3" xfId="1277" xr:uid="{00000000-0005-0000-0000-00008D010000}"/>
    <cellStyle name="40% - Énfasis6 2 3 3 2" xfId="1741" xr:uid="{00000000-0005-0000-0000-00008E010000}"/>
    <cellStyle name="40% - Énfasis6 2 3 4" xfId="1504" xr:uid="{00000000-0005-0000-0000-00008F010000}"/>
    <cellStyle name="40% - Énfasis6 2 4" xfId="1116" xr:uid="{00000000-0005-0000-0000-000090010000}"/>
    <cellStyle name="40% - Énfasis6 2 4 2" xfId="1575" xr:uid="{00000000-0005-0000-0000-000091010000}"/>
    <cellStyle name="40% - Énfasis6 2 5" xfId="1276" xr:uid="{00000000-0005-0000-0000-000092010000}"/>
    <cellStyle name="40% - Énfasis6 2 5 2" xfId="1740" xr:uid="{00000000-0005-0000-0000-000093010000}"/>
    <cellStyle name="40% - Énfasis6 2 6" xfId="1401" xr:uid="{00000000-0005-0000-0000-000094010000}"/>
    <cellStyle name="40% - Énfasis6 3" xfId="533" xr:uid="{00000000-0005-0000-0000-000095010000}"/>
    <cellStyle name="40% - Énfasis6 4" xfId="534" xr:uid="{00000000-0005-0000-0000-000096010000}"/>
    <cellStyle name="40% - Énfasis6 5" xfId="535" xr:uid="{00000000-0005-0000-0000-000097010000}"/>
    <cellStyle name="40% - Énfasis6 6" xfId="536" xr:uid="{00000000-0005-0000-0000-000098010000}"/>
    <cellStyle name="40% - Énfasis6 7" xfId="537" xr:uid="{00000000-0005-0000-0000-000099010000}"/>
    <cellStyle name="40% - Énfasis6 8" xfId="538" xr:uid="{00000000-0005-0000-0000-00009A010000}"/>
    <cellStyle name="40% - Énfasis6 9" xfId="539" xr:uid="{00000000-0005-0000-0000-00009B010000}"/>
    <cellStyle name="60% - Accent1" xfId="540" xr:uid="{00000000-0005-0000-0000-00009C010000}"/>
    <cellStyle name="60% - Accent2" xfId="541" xr:uid="{00000000-0005-0000-0000-00009D010000}"/>
    <cellStyle name="60% - Accent3" xfId="542" xr:uid="{00000000-0005-0000-0000-00009E010000}"/>
    <cellStyle name="60% - Accent4" xfId="543" xr:uid="{00000000-0005-0000-0000-00009F010000}"/>
    <cellStyle name="60% - Accent5" xfId="544" xr:uid="{00000000-0005-0000-0000-0000A0010000}"/>
    <cellStyle name="60% - Accent6" xfId="545" xr:uid="{00000000-0005-0000-0000-0000A1010000}"/>
    <cellStyle name="60% - Énfasis1" xfId="30" builtinId="32" customBuiltin="1"/>
    <cellStyle name="60% - Énfasis1 10" xfId="546" xr:uid="{00000000-0005-0000-0000-0000A3010000}"/>
    <cellStyle name="60% - Énfasis1 2" xfId="352" xr:uid="{00000000-0005-0000-0000-0000A4010000}"/>
    <cellStyle name="60% - Énfasis1 2 2" xfId="548" xr:uid="{00000000-0005-0000-0000-0000A5010000}"/>
    <cellStyle name="60% - Énfasis1 2 3" xfId="549" xr:uid="{00000000-0005-0000-0000-0000A6010000}"/>
    <cellStyle name="60% - Énfasis1 2 4" xfId="547" xr:uid="{00000000-0005-0000-0000-0000A7010000}"/>
    <cellStyle name="60% - Énfasis1 2 5" xfId="1016" xr:uid="{00000000-0005-0000-0000-0000A8010000}"/>
    <cellStyle name="60% - Énfasis1 3" xfId="550" xr:uid="{00000000-0005-0000-0000-0000A9010000}"/>
    <cellStyle name="60% - Énfasis1 4" xfId="551" xr:uid="{00000000-0005-0000-0000-0000AA010000}"/>
    <cellStyle name="60% - Énfasis1 5" xfId="552" xr:uid="{00000000-0005-0000-0000-0000AB010000}"/>
    <cellStyle name="60% - Énfasis1 6" xfId="553" xr:uid="{00000000-0005-0000-0000-0000AC010000}"/>
    <cellStyle name="60% - Énfasis1 7" xfId="554" xr:uid="{00000000-0005-0000-0000-0000AD010000}"/>
    <cellStyle name="60% - Énfasis1 8" xfId="555" xr:uid="{00000000-0005-0000-0000-0000AE010000}"/>
    <cellStyle name="60% - Énfasis1 9" xfId="556" xr:uid="{00000000-0005-0000-0000-0000AF010000}"/>
    <cellStyle name="60% - Énfasis2" xfId="34" builtinId="36" customBuiltin="1"/>
    <cellStyle name="60% - Énfasis2 10" xfId="557" xr:uid="{00000000-0005-0000-0000-0000B1010000}"/>
    <cellStyle name="60% - Énfasis2 2" xfId="356" xr:uid="{00000000-0005-0000-0000-0000B2010000}"/>
    <cellStyle name="60% - Énfasis2 2 2" xfId="558" xr:uid="{00000000-0005-0000-0000-0000B3010000}"/>
    <cellStyle name="60% - Énfasis2 2 3" xfId="1020" xr:uid="{00000000-0005-0000-0000-0000B4010000}"/>
    <cellStyle name="60% - Énfasis2 3" xfId="559" xr:uid="{00000000-0005-0000-0000-0000B5010000}"/>
    <cellStyle name="60% - Énfasis2 4" xfId="560" xr:uid="{00000000-0005-0000-0000-0000B6010000}"/>
    <cellStyle name="60% - Énfasis2 5" xfId="561" xr:uid="{00000000-0005-0000-0000-0000B7010000}"/>
    <cellStyle name="60% - Énfasis2 6" xfId="562" xr:uid="{00000000-0005-0000-0000-0000B8010000}"/>
    <cellStyle name="60% - Énfasis2 7" xfId="563" xr:uid="{00000000-0005-0000-0000-0000B9010000}"/>
    <cellStyle name="60% - Énfasis2 8" xfId="564" xr:uid="{00000000-0005-0000-0000-0000BA010000}"/>
    <cellStyle name="60% - Énfasis2 9" xfId="565" xr:uid="{00000000-0005-0000-0000-0000BB010000}"/>
    <cellStyle name="60% - Énfasis3" xfId="38" builtinId="40" customBuiltin="1"/>
    <cellStyle name="60% - Énfasis3 10" xfId="566" xr:uid="{00000000-0005-0000-0000-0000BD010000}"/>
    <cellStyle name="60% - Énfasis3 2" xfId="360" xr:uid="{00000000-0005-0000-0000-0000BE010000}"/>
    <cellStyle name="60% - Énfasis3 2 2" xfId="567" xr:uid="{00000000-0005-0000-0000-0000BF010000}"/>
    <cellStyle name="60% - Énfasis3 2 3" xfId="1024" xr:uid="{00000000-0005-0000-0000-0000C0010000}"/>
    <cellStyle name="60% - Énfasis3 3" xfId="568" xr:uid="{00000000-0005-0000-0000-0000C1010000}"/>
    <cellStyle name="60% - Énfasis3 4" xfId="569" xr:uid="{00000000-0005-0000-0000-0000C2010000}"/>
    <cellStyle name="60% - Énfasis3 5" xfId="570" xr:uid="{00000000-0005-0000-0000-0000C3010000}"/>
    <cellStyle name="60% - Énfasis3 6" xfId="571" xr:uid="{00000000-0005-0000-0000-0000C4010000}"/>
    <cellStyle name="60% - Énfasis3 7" xfId="572" xr:uid="{00000000-0005-0000-0000-0000C5010000}"/>
    <cellStyle name="60% - Énfasis3 8" xfId="573" xr:uid="{00000000-0005-0000-0000-0000C6010000}"/>
    <cellStyle name="60% - Énfasis3 9" xfId="574" xr:uid="{00000000-0005-0000-0000-0000C7010000}"/>
    <cellStyle name="60% - Énfasis4" xfId="42" builtinId="44" customBuiltin="1"/>
    <cellStyle name="60% - Énfasis4 10" xfId="575" xr:uid="{00000000-0005-0000-0000-0000C9010000}"/>
    <cellStyle name="60% - Énfasis4 2" xfId="364" xr:uid="{00000000-0005-0000-0000-0000CA010000}"/>
    <cellStyle name="60% - Énfasis4 2 2" xfId="576" xr:uid="{00000000-0005-0000-0000-0000CB010000}"/>
    <cellStyle name="60% - Énfasis4 2 3" xfId="1028" xr:uid="{00000000-0005-0000-0000-0000CC010000}"/>
    <cellStyle name="60% - Énfasis4 3" xfId="577" xr:uid="{00000000-0005-0000-0000-0000CD010000}"/>
    <cellStyle name="60% - Énfasis4 4" xfId="578" xr:uid="{00000000-0005-0000-0000-0000CE010000}"/>
    <cellStyle name="60% - Énfasis4 5" xfId="579" xr:uid="{00000000-0005-0000-0000-0000CF010000}"/>
    <cellStyle name="60% - Énfasis4 6" xfId="580" xr:uid="{00000000-0005-0000-0000-0000D0010000}"/>
    <cellStyle name="60% - Énfasis4 7" xfId="581" xr:uid="{00000000-0005-0000-0000-0000D1010000}"/>
    <cellStyle name="60% - Énfasis4 8" xfId="582" xr:uid="{00000000-0005-0000-0000-0000D2010000}"/>
    <cellStyle name="60% - Énfasis4 9" xfId="583" xr:uid="{00000000-0005-0000-0000-0000D3010000}"/>
    <cellStyle name="60% - Énfasis5" xfId="46" builtinId="48" customBuiltin="1"/>
    <cellStyle name="60% - Énfasis5 10" xfId="584" xr:uid="{00000000-0005-0000-0000-0000D5010000}"/>
    <cellStyle name="60% - Énfasis5 2" xfId="368" xr:uid="{00000000-0005-0000-0000-0000D6010000}"/>
    <cellStyle name="60% - Énfasis5 2 2" xfId="585" xr:uid="{00000000-0005-0000-0000-0000D7010000}"/>
    <cellStyle name="60% - Énfasis5 2 3" xfId="1032" xr:uid="{00000000-0005-0000-0000-0000D8010000}"/>
    <cellStyle name="60% - Énfasis5 3" xfId="586" xr:uid="{00000000-0005-0000-0000-0000D9010000}"/>
    <cellStyle name="60% - Énfasis5 4" xfId="587" xr:uid="{00000000-0005-0000-0000-0000DA010000}"/>
    <cellStyle name="60% - Énfasis5 5" xfId="588" xr:uid="{00000000-0005-0000-0000-0000DB010000}"/>
    <cellStyle name="60% - Énfasis5 6" xfId="589" xr:uid="{00000000-0005-0000-0000-0000DC010000}"/>
    <cellStyle name="60% - Énfasis5 7" xfId="590" xr:uid="{00000000-0005-0000-0000-0000DD010000}"/>
    <cellStyle name="60% - Énfasis5 8" xfId="591" xr:uid="{00000000-0005-0000-0000-0000DE010000}"/>
    <cellStyle name="60% - Énfasis5 9" xfId="592" xr:uid="{00000000-0005-0000-0000-0000DF010000}"/>
    <cellStyle name="60% - Énfasis6" xfId="50" builtinId="52" customBuiltin="1"/>
    <cellStyle name="60% - Énfasis6 10" xfId="593" xr:uid="{00000000-0005-0000-0000-0000E1010000}"/>
    <cellStyle name="60% - Énfasis6 2" xfId="372" xr:uid="{00000000-0005-0000-0000-0000E2010000}"/>
    <cellStyle name="60% - Énfasis6 2 2" xfId="594" xr:uid="{00000000-0005-0000-0000-0000E3010000}"/>
    <cellStyle name="60% - Énfasis6 2 3" xfId="1036" xr:uid="{00000000-0005-0000-0000-0000E4010000}"/>
    <cellStyle name="60% - Énfasis6 3" xfId="595" xr:uid="{00000000-0005-0000-0000-0000E5010000}"/>
    <cellStyle name="60% - Énfasis6 4" xfId="596" xr:uid="{00000000-0005-0000-0000-0000E6010000}"/>
    <cellStyle name="60% - Énfasis6 5" xfId="597" xr:uid="{00000000-0005-0000-0000-0000E7010000}"/>
    <cellStyle name="60% - Énfasis6 6" xfId="598" xr:uid="{00000000-0005-0000-0000-0000E8010000}"/>
    <cellStyle name="60% - Énfasis6 7" xfId="599" xr:uid="{00000000-0005-0000-0000-0000E9010000}"/>
    <cellStyle name="60% - Énfasis6 8" xfId="600" xr:uid="{00000000-0005-0000-0000-0000EA010000}"/>
    <cellStyle name="60% - Énfasis6 9" xfId="601" xr:uid="{00000000-0005-0000-0000-0000EB010000}"/>
    <cellStyle name="Accent1" xfId="602" xr:uid="{00000000-0005-0000-0000-0000EC010000}"/>
    <cellStyle name="Accent2" xfId="603" xr:uid="{00000000-0005-0000-0000-0000ED010000}"/>
    <cellStyle name="Accent3" xfId="604" xr:uid="{00000000-0005-0000-0000-0000EE010000}"/>
    <cellStyle name="Accent4" xfId="605" xr:uid="{00000000-0005-0000-0000-0000EF010000}"/>
    <cellStyle name="Accent5" xfId="606" xr:uid="{00000000-0005-0000-0000-0000F0010000}"/>
    <cellStyle name="Accent6" xfId="607" xr:uid="{00000000-0005-0000-0000-0000F1010000}"/>
    <cellStyle name="Bad" xfId="608" xr:uid="{00000000-0005-0000-0000-0000F2010000}"/>
    <cellStyle name="Base 0 dec" xfId="66" xr:uid="{00000000-0005-0000-0000-0000F3010000}"/>
    <cellStyle name="Base 0 dec 2" xfId="67" xr:uid="{00000000-0005-0000-0000-0000F4010000}"/>
    <cellStyle name="Base 0 dec 3" xfId="68" xr:uid="{00000000-0005-0000-0000-0000F5010000}"/>
    <cellStyle name="Base 1 dec" xfId="69" xr:uid="{00000000-0005-0000-0000-0000F6010000}"/>
    <cellStyle name="Base 1 dec 2" xfId="70" xr:uid="{00000000-0005-0000-0000-0000F7010000}"/>
    <cellStyle name="Base 1 dec 3" xfId="71" xr:uid="{00000000-0005-0000-0000-0000F8010000}"/>
    <cellStyle name="Base 2 dec" xfId="72" xr:uid="{00000000-0005-0000-0000-0000F9010000}"/>
    <cellStyle name="Base 2 dec 2" xfId="73" xr:uid="{00000000-0005-0000-0000-0000FA010000}"/>
    <cellStyle name="Base 2 dec 3" xfId="74" xr:uid="{00000000-0005-0000-0000-0000FB010000}"/>
    <cellStyle name="Buena 10" xfId="609" xr:uid="{00000000-0005-0000-0000-0000FC010000}"/>
    <cellStyle name="Buena 2" xfId="344" xr:uid="{00000000-0005-0000-0000-0000FD010000}"/>
    <cellStyle name="Buena 2 2" xfId="610" xr:uid="{00000000-0005-0000-0000-0000FE010000}"/>
    <cellStyle name="Buena 2 3" xfId="1008" xr:uid="{00000000-0005-0000-0000-0000FF010000}"/>
    <cellStyle name="Buena 3" xfId="611" xr:uid="{00000000-0005-0000-0000-000000020000}"/>
    <cellStyle name="Buena 4" xfId="612" xr:uid="{00000000-0005-0000-0000-000001020000}"/>
    <cellStyle name="Buena 5" xfId="613" xr:uid="{00000000-0005-0000-0000-000002020000}"/>
    <cellStyle name="Buena 6" xfId="614" xr:uid="{00000000-0005-0000-0000-000003020000}"/>
    <cellStyle name="Buena 7" xfId="615" xr:uid="{00000000-0005-0000-0000-000004020000}"/>
    <cellStyle name="Buena 8" xfId="616" xr:uid="{00000000-0005-0000-0000-000005020000}"/>
    <cellStyle name="Buena 9" xfId="617" xr:uid="{00000000-0005-0000-0000-000006020000}"/>
    <cellStyle name="Bueno" xfId="15" builtinId="26" customBuiltin="1"/>
    <cellStyle name="Calculation" xfId="618" xr:uid="{00000000-0005-0000-0000-000008020000}"/>
    <cellStyle name="Calculation 2" xfId="911" xr:uid="{00000000-0005-0000-0000-000009020000}"/>
    <cellStyle name="Calculation 2 2" xfId="888" xr:uid="{00000000-0005-0000-0000-00000A020000}"/>
    <cellStyle name="Calculation 3" xfId="943" xr:uid="{00000000-0005-0000-0000-00000B020000}"/>
    <cellStyle name="Cálculo" xfId="20" builtinId="22" customBuiltin="1"/>
    <cellStyle name="Cálculo 10" xfId="619" xr:uid="{00000000-0005-0000-0000-00000D020000}"/>
    <cellStyle name="Cálculo 10 2" xfId="946" xr:uid="{00000000-0005-0000-0000-00000E020000}"/>
    <cellStyle name="Cálculo 2" xfId="620" xr:uid="{00000000-0005-0000-0000-00000F020000}"/>
    <cellStyle name="Cálculo 2 2" xfId="947" xr:uid="{00000000-0005-0000-0000-000010020000}"/>
    <cellStyle name="Cálculo 3" xfId="621" xr:uid="{00000000-0005-0000-0000-000011020000}"/>
    <cellStyle name="Cálculo 3 2" xfId="948" xr:uid="{00000000-0005-0000-0000-000012020000}"/>
    <cellStyle name="Cálculo 4" xfId="622" xr:uid="{00000000-0005-0000-0000-000013020000}"/>
    <cellStyle name="Cálculo 4 2" xfId="949" xr:uid="{00000000-0005-0000-0000-000014020000}"/>
    <cellStyle name="Cálculo 5" xfId="623" xr:uid="{00000000-0005-0000-0000-000015020000}"/>
    <cellStyle name="Cálculo 5 2" xfId="950" xr:uid="{00000000-0005-0000-0000-000016020000}"/>
    <cellStyle name="Cálculo 6" xfId="624" xr:uid="{00000000-0005-0000-0000-000017020000}"/>
    <cellStyle name="Cálculo 6 2" xfId="951" xr:uid="{00000000-0005-0000-0000-000018020000}"/>
    <cellStyle name="Cálculo 7" xfId="625" xr:uid="{00000000-0005-0000-0000-000019020000}"/>
    <cellStyle name="Cálculo 7 2" xfId="952" xr:uid="{00000000-0005-0000-0000-00001A020000}"/>
    <cellStyle name="Cálculo 8" xfId="626" xr:uid="{00000000-0005-0000-0000-00001B020000}"/>
    <cellStyle name="Cálculo 8 2" xfId="953" xr:uid="{00000000-0005-0000-0000-00001C020000}"/>
    <cellStyle name="Cálculo 9" xfId="627" xr:uid="{00000000-0005-0000-0000-00001D020000}"/>
    <cellStyle name="Cálculo 9 2" xfId="954" xr:uid="{00000000-0005-0000-0000-00001E020000}"/>
    <cellStyle name="Capitulo" xfId="75" xr:uid="{00000000-0005-0000-0000-00001F020000}"/>
    <cellStyle name="Capitulo 2" xfId="76" xr:uid="{00000000-0005-0000-0000-000020020000}"/>
    <cellStyle name="Celda de comprobación" xfId="22" builtinId="23" customBuiltin="1"/>
    <cellStyle name="Celda de comprobación 10" xfId="628" xr:uid="{00000000-0005-0000-0000-000022020000}"/>
    <cellStyle name="Celda de comprobación 2" xfId="629" xr:uid="{00000000-0005-0000-0000-000023020000}"/>
    <cellStyle name="Celda de comprobación 3" xfId="630" xr:uid="{00000000-0005-0000-0000-000024020000}"/>
    <cellStyle name="Celda de comprobación 4" xfId="631" xr:uid="{00000000-0005-0000-0000-000025020000}"/>
    <cellStyle name="Celda de comprobación 5" xfId="632" xr:uid="{00000000-0005-0000-0000-000026020000}"/>
    <cellStyle name="Celda de comprobación 6" xfId="633" xr:uid="{00000000-0005-0000-0000-000027020000}"/>
    <cellStyle name="Celda de comprobación 7" xfId="634" xr:uid="{00000000-0005-0000-0000-000028020000}"/>
    <cellStyle name="Celda de comprobación 8" xfId="635" xr:uid="{00000000-0005-0000-0000-000029020000}"/>
    <cellStyle name="Celda de comprobación 9" xfId="636" xr:uid="{00000000-0005-0000-0000-00002A020000}"/>
    <cellStyle name="Celda vinculada" xfId="21" builtinId="24" customBuiltin="1"/>
    <cellStyle name="Celda vinculada 10" xfId="637" xr:uid="{00000000-0005-0000-0000-00002C020000}"/>
    <cellStyle name="Celda vinculada 2" xfId="638" xr:uid="{00000000-0005-0000-0000-00002D020000}"/>
    <cellStyle name="Celda vinculada 3" xfId="639" xr:uid="{00000000-0005-0000-0000-00002E020000}"/>
    <cellStyle name="Celda vinculada 4" xfId="640" xr:uid="{00000000-0005-0000-0000-00002F020000}"/>
    <cellStyle name="Celda vinculada 5" xfId="641" xr:uid="{00000000-0005-0000-0000-000030020000}"/>
    <cellStyle name="Celda vinculada 6" xfId="642" xr:uid="{00000000-0005-0000-0000-000031020000}"/>
    <cellStyle name="Celda vinculada 7" xfId="643" xr:uid="{00000000-0005-0000-0000-000032020000}"/>
    <cellStyle name="Celda vinculada 8" xfId="644" xr:uid="{00000000-0005-0000-0000-000033020000}"/>
    <cellStyle name="Celda vinculada 9" xfId="645" xr:uid="{00000000-0005-0000-0000-000034020000}"/>
    <cellStyle name="Check Cell" xfId="646" xr:uid="{00000000-0005-0000-0000-000035020000}"/>
    <cellStyle name="Comma" xfId="647" xr:uid="{00000000-0005-0000-0000-000036020000}"/>
    <cellStyle name="Comma 2" xfId="6" xr:uid="{00000000-0005-0000-0000-000037020000}"/>
    <cellStyle name="Currency" xfId="648" xr:uid="{00000000-0005-0000-0000-000038020000}"/>
    <cellStyle name="Date" xfId="649" xr:uid="{00000000-0005-0000-0000-000039020000}"/>
    <cellStyle name="Descripciones" xfId="77" xr:uid="{00000000-0005-0000-0000-00003A020000}"/>
    <cellStyle name="Enc. der" xfId="78" xr:uid="{00000000-0005-0000-0000-00003B020000}"/>
    <cellStyle name="Enc. izq" xfId="79" xr:uid="{00000000-0005-0000-0000-00003C020000}"/>
    <cellStyle name="Encabezado 1" xfId="12" builtinId="16" customBuiltin="1"/>
    <cellStyle name="Encabezado 4 10" xfId="650" xr:uid="{00000000-0005-0000-0000-00003E020000}"/>
    <cellStyle name="Encabezado 4 2" xfId="335" xr:uid="{00000000-0005-0000-0000-00003F020000}"/>
    <cellStyle name="Encabezado 4 2 2" xfId="651" xr:uid="{00000000-0005-0000-0000-000040020000}"/>
    <cellStyle name="Encabezado 4 2 3" xfId="1007" xr:uid="{00000000-0005-0000-0000-000041020000}"/>
    <cellStyle name="Encabezado 4 2 4" xfId="343" xr:uid="{00000000-0005-0000-0000-000042020000}"/>
    <cellStyle name="Encabezado 4 3" xfId="652" xr:uid="{00000000-0005-0000-0000-000043020000}"/>
    <cellStyle name="Encabezado 4 4" xfId="653" xr:uid="{00000000-0005-0000-0000-000044020000}"/>
    <cellStyle name="Encabezado 4 5" xfId="654" xr:uid="{00000000-0005-0000-0000-000045020000}"/>
    <cellStyle name="Encabezado 4 6" xfId="655" xr:uid="{00000000-0005-0000-0000-000046020000}"/>
    <cellStyle name="Encabezado 4 7" xfId="656" xr:uid="{00000000-0005-0000-0000-000047020000}"/>
    <cellStyle name="Encabezado 4 8" xfId="657" xr:uid="{00000000-0005-0000-0000-000048020000}"/>
    <cellStyle name="Encabezado 4 9" xfId="658" xr:uid="{00000000-0005-0000-0000-000049020000}"/>
    <cellStyle name="Énfasis1" xfId="27" builtinId="29" customBuiltin="1"/>
    <cellStyle name="Énfasis1 10" xfId="659" xr:uid="{00000000-0005-0000-0000-00004B020000}"/>
    <cellStyle name="Énfasis1 2" xfId="349" xr:uid="{00000000-0005-0000-0000-00004C020000}"/>
    <cellStyle name="Énfasis1 2 2" xfId="660" xr:uid="{00000000-0005-0000-0000-00004D020000}"/>
    <cellStyle name="Énfasis1 2 3" xfId="661" xr:uid="{00000000-0005-0000-0000-00004E020000}"/>
    <cellStyle name="Énfasis1 3" xfId="662" xr:uid="{00000000-0005-0000-0000-00004F020000}"/>
    <cellStyle name="Énfasis1 3 2" xfId="663" xr:uid="{00000000-0005-0000-0000-000050020000}"/>
    <cellStyle name="Énfasis1 3 3" xfId="664" xr:uid="{00000000-0005-0000-0000-000051020000}"/>
    <cellStyle name="Énfasis1 4" xfId="665" xr:uid="{00000000-0005-0000-0000-000052020000}"/>
    <cellStyle name="Énfasis1 5" xfId="666" xr:uid="{00000000-0005-0000-0000-000053020000}"/>
    <cellStyle name="Énfasis1 6" xfId="667" xr:uid="{00000000-0005-0000-0000-000054020000}"/>
    <cellStyle name="Énfasis1 7" xfId="668" xr:uid="{00000000-0005-0000-0000-000055020000}"/>
    <cellStyle name="Énfasis1 8" xfId="669" xr:uid="{00000000-0005-0000-0000-000056020000}"/>
    <cellStyle name="Énfasis1 9" xfId="670" xr:uid="{00000000-0005-0000-0000-000057020000}"/>
    <cellStyle name="Énfasis2" xfId="31" builtinId="33" customBuiltin="1"/>
    <cellStyle name="Énfasis2 10" xfId="671" xr:uid="{00000000-0005-0000-0000-000059020000}"/>
    <cellStyle name="Énfasis2 2" xfId="353" xr:uid="{00000000-0005-0000-0000-00005A020000}"/>
    <cellStyle name="Énfasis2 2 2" xfId="672" xr:uid="{00000000-0005-0000-0000-00005B020000}"/>
    <cellStyle name="Énfasis2 2 3" xfId="1017" xr:uid="{00000000-0005-0000-0000-00005C020000}"/>
    <cellStyle name="Énfasis2 3" xfId="673" xr:uid="{00000000-0005-0000-0000-00005D020000}"/>
    <cellStyle name="Énfasis2 4" xfId="674" xr:uid="{00000000-0005-0000-0000-00005E020000}"/>
    <cellStyle name="Énfasis2 5" xfId="675" xr:uid="{00000000-0005-0000-0000-00005F020000}"/>
    <cellStyle name="Énfasis2 6" xfId="676" xr:uid="{00000000-0005-0000-0000-000060020000}"/>
    <cellStyle name="Énfasis2 7" xfId="677" xr:uid="{00000000-0005-0000-0000-000061020000}"/>
    <cellStyle name="Énfasis2 8" xfId="678" xr:uid="{00000000-0005-0000-0000-000062020000}"/>
    <cellStyle name="Énfasis2 9" xfId="679" xr:uid="{00000000-0005-0000-0000-000063020000}"/>
    <cellStyle name="Énfasis3" xfId="35" builtinId="37" customBuiltin="1"/>
    <cellStyle name="Énfasis3 10" xfId="680" xr:uid="{00000000-0005-0000-0000-000065020000}"/>
    <cellStyle name="Énfasis3 2" xfId="357" xr:uid="{00000000-0005-0000-0000-000066020000}"/>
    <cellStyle name="Énfasis3 2 2" xfId="681" xr:uid="{00000000-0005-0000-0000-000067020000}"/>
    <cellStyle name="Énfasis3 2 3" xfId="1021" xr:uid="{00000000-0005-0000-0000-000068020000}"/>
    <cellStyle name="Énfasis3 3" xfId="682" xr:uid="{00000000-0005-0000-0000-000069020000}"/>
    <cellStyle name="Énfasis3 4" xfId="683" xr:uid="{00000000-0005-0000-0000-00006A020000}"/>
    <cellStyle name="Énfasis3 5" xfId="684" xr:uid="{00000000-0005-0000-0000-00006B020000}"/>
    <cellStyle name="Énfasis3 6" xfId="685" xr:uid="{00000000-0005-0000-0000-00006C020000}"/>
    <cellStyle name="Énfasis3 7" xfId="686" xr:uid="{00000000-0005-0000-0000-00006D020000}"/>
    <cellStyle name="Énfasis3 8" xfId="687" xr:uid="{00000000-0005-0000-0000-00006E020000}"/>
    <cellStyle name="Énfasis3 9" xfId="688" xr:uid="{00000000-0005-0000-0000-00006F020000}"/>
    <cellStyle name="Énfasis4" xfId="39" builtinId="41" customBuiltin="1"/>
    <cellStyle name="Énfasis4 10" xfId="689" xr:uid="{00000000-0005-0000-0000-000071020000}"/>
    <cellStyle name="Énfasis4 2" xfId="361" xr:uid="{00000000-0005-0000-0000-000072020000}"/>
    <cellStyle name="Énfasis4 2 2" xfId="690" xr:uid="{00000000-0005-0000-0000-000073020000}"/>
    <cellStyle name="Énfasis4 2 3" xfId="1025" xr:uid="{00000000-0005-0000-0000-000074020000}"/>
    <cellStyle name="Énfasis4 3" xfId="691" xr:uid="{00000000-0005-0000-0000-000075020000}"/>
    <cellStyle name="Énfasis4 4" xfId="692" xr:uid="{00000000-0005-0000-0000-000076020000}"/>
    <cellStyle name="Énfasis4 5" xfId="693" xr:uid="{00000000-0005-0000-0000-000077020000}"/>
    <cellStyle name="Énfasis4 6" xfId="694" xr:uid="{00000000-0005-0000-0000-000078020000}"/>
    <cellStyle name="Énfasis4 7" xfId="695" xr:uid="{00000000-0005-0000-0000-000079020000}"/>
    <cellStyle name="Énfasis4 8" xfId="696" xr:uid="{00000000-0005-0000-0000-00007A020000}"/>
    <cellStyle name="Énfasis4 9" xfId="697" xr:uid="{00000000-0005-0000-0000-00007B020000}"/>
    <cellStyle name="Énfasis5" xfId="43" builtinId="45" customBuiltin="1"/>
    <cellStyle name="Énfasis5 10" xfId="698" xr:uid="{00000000-0005-0000-0000-00007D020000}"/>
    <cellStyle name="Énfasis5 2" xfId="365" xr:uid="{00000000-0005-0000-0000-00007E020000}"/>
    <cellStyle name="Énfasis5 2 2" xfId="699" xr:uid="{00000000-0005-0000-0000-00007F020000}"/>
    <cellStyle name="Énfasis5 2 3" xfId="1029" xr:uid="{00000000-0005-0000-0000-000080020000}"/>
    <cellStyle name="Énfasis5 3" xfId="700" xr:uid="{00000000-0005-0000-0000-000081020000}"/>
    <cellStyle name="Énfasis5 4" xfId="701" xr:uid="{00000000-0005-0000-0000-000082020000}"/>
    <cellStyle name="Énfasis5 5" xfId="702" xr:uid="{00000000-0005-0000-0000-000083020000}"/>
    <cellStyle name="Énfasis5 6" xfId="703" xr:uid="{00000000-0005-0000-0000-000084020000}"/>
    <cellStyle name="Énfasis5 7" xfId="704" xr:uid="{00000000-0005-0000-0000-000085020000}"/>
    <cellStyle name="Énfasis5 8" xfId="705" xr:uid="{00000000-0005-0000-0000-000086020000}"/>
    <cellStyle name="Énfasis5 9" xfId="706" xr:uid="{00000000-0005-0000-0000-000087020000}"/>
    <cellStyle name="Énfasis6" xfId="47" builtinId="49" customBuiltin="1"/>
    <cellStyle name="Énfasis6 10" xfId="707" xr:uid="{00000000-0005-0000-0000-000089020000}"/>
    <cellStyle name="Énfasis6 2" xfId="369" xr:uid="{00000000-0005-0000-0000-00008A020000}"/>
    <cellStyle name="Énfasis6 2 2" xfId="708" xr:uid="{00000000-0005-0000-0000-00008B020000}"/>
    <cellStyle name="Énfasis6 2 3" xfId="1033" xr:uid="{00000000-0005-0000-0000-00008C020000}"/>
    <cellStyle name="Énfasis6 3" xfId="709" xr:uid="{00000000-0005-0000-0000-00008D020000}"/>
    <cellStyle name="Énfasis6 4" xfId="710" xr:uid="{00000000-0005-0000-0000-00008E020000}"/>
    <cellStyle name="Énfasis6 5" xfId="711" xr:uid="{00000000-0005-0000-0000-00008F020000}"/>
    <cellStyle name="Énfasis6 6" xfId="712" xr:uid="{00000000-0005-0000-0000-000090020000}"/>
    <cellStyle name="Énfasis6 7" xfId="713" xr:uid="{00000000-0005-0000-0000-000091020000}"/>
    <cellStyle name="Énfasis6 8" xfId="714" xr:uid="{00000000-0005-0000-0000-000092020000}"/>
    <cellStyle name="Énfasis6 9" xfId="715" xr:uid="{00000000-0005-0000-0000-000093020000}"/>
    <cellStyle name="Entrada" xfId="18" builtinId="20" customBuiltin="1"/>
    <cellStyle name="Entrada 10" xfId="716" xr:uid="{00000000-0005-0000-0000-000095020000}"/>
    <cellStyle name="Entrada 10 2" xfId="955" xr:uid="{00000000-0005-0000-0000-000096020000}"/>
    <cellStyle name="Entrada 2" xfId="717" xr:uid="{00000000-0005-0000-0000-000097020000}"/>
    <cellStyle name="Entrada 2 2" xfId="956" xr:uid="{00000000-0005-0000-0000-000098020000}"/>
    <cellStyle name="Entrada 3" xfId="718" xr:uid="{00000000-0005-0000-0000-000099020000}"/>
    <cellStyle name="Entrada 3 2" xfId="957" xr:uid="{00000000-0005-0000-0000-00009A020000}"/>
    <cellStyle name="Entrada 4" xfId="719" xr:uid="{00000000-0005-0000-0000-00009B020000}"/>
    <cellStyle name="Entrada 4 2" xfId="958" xr:uid="{00000000-0005-0000-0000-00009C020000}"/>
    <cellStyle name="Entrada 5" xfId="720" xr:uid="{00000000-0005-0000-0000-00009D020000}"/>
    <cellStyle name="Entrada 5 2" xfId="959" xr:uid="{00000000-0005-0000-0000-00009E020000}"/>
    <cellStyle name="Entrada 6" xfId="721" xr:uid="{00000000-0005-0000-0000-00009F020000}"/>
    <cellStyle name="Entrada 6 2" xfId="960" xr:uid="{00000000-0005-0000-0000-0000A0020000}"/>
    <cellStyle name="Entrada 7" xfId="722" xr:uid="{00000000-0005-0000-0000-0000A1020000}"/>
    <cellStyle name="Entrada 7 2" xfId="961" xr:uid="{00000000-0005-0000-0000-0000A2020000}"/>
    <cellStyle name="Entrada 8" xfId="723" xr:uid="{00000000-0005-0000-0000-0000A3020000}"/>
    <cellStyle name="Entrada 8 2" xfId="962" xr:uid="{00000000-0005-0000-0000-0000A4020000}"/>
    <cellStyle name="Entrada 9" xfId="724" xr:uid="{00000000-0005-0000-0000-0000A5020000}"/>
    <cellStyle name="Entrada 9 2" xfId="963" xr:uid="{00000000-0005-0000-0000-0000A6020000}"/>
    <cellStyle name="Estilo 1" xfId="725" xr:uid="{00000000-0005-0000-0000-0000A7020000}"/>
    <cellStyle name="Estilo 1 2" xfId="894" xr:uid="{00000000-0005-0000-0000-0000A8020000}"/>
    <cellStyle name="Etiqueta" xfId="80" xr:uid="{00000000-0005-0000-0000-0000A9020000}"/>
    <cellStyle name="Euro" xfId="81" xr:uid="{00000000-0005-0000-0000-0000AA020000}"/>
    <cellStyle name="Euro 2" xfId="889" xr:uid="{00000000-0005-0000-0000-0000AB020000}"/>
    <cellStyle name="Explanatory Text" xfId="726" xr:uid="{00000000-0005-0000-0000-0000AC020000}"/>
    <cellStyle name="F2" xfId="727" xr:uid="{00000000-0005-0000-0000-0000AD020000}"/>
    <cellStyle name="F3" xfId="728" xr:uid="{00000000-0005-0000-0000-0000AE020000}"/>
    <cellStyle name="F4" xfId="729" xr:uid="{00000000-0005-0000-0000-0000AF020000}"/>
    <cellStyle name="F5" xfId="730" xr:uid="{00000000-0005-0000-0000-0000B0020000}"/>
    <cellStyle name="F6" xfId="731" xr:uid="{00000000-0005-0000-0000-0000B1020000}"/>
    <cellStyle name="F7" xfId="732" xr:uid="{00000000-0005-0000-0000-0000B2020000}"/>
    <cellStyle name="F8" xfId="733" xr:uid="{00000000-0005-0000-0000-0000B3020000}"/>
    <cellStyle name="Fixed" xfId="734" xr:uid="{00000000-0005-0000-0000-0000B4020000}"/>
    <cellStyle name="Good" xfId="735" xr:uid="{00000000-0005-0000-0000-0000B5020000}"/>
    <cellStyle name="Heading 1" xfId="736" xr:uid="{00000000-0005-0000-0000-0000B6020000}"/>
    <cellStyle name="Heading 2" xfId="737" xr:uid="{00000000-0005-0000-0000-0000B7020000}"/>
    <cellStyle name="Heading 3" xfId="738" xr:uid="{00000000-0005-0000-0000-0000B8020000}"/>
    <cellStyle name="Heading 4" xfId="739" xr:uid="{00000000-0005-0000-0000-0000B9020000}"/>
    <cellStyle name="Heading1" xfId="740" xr:uid="{00000000-0005-0000-0000-0000BA020000}"/>
    <cellStyle name="Heading2" xfId="741" xr:uid="{00000000-0005-0000-0000-0000BB020000}"/>
    <cellStyle name="Hipervínculo 2" xfId="53" xr:uid="{00000000-0005-0000-0000-0000BC020000}"/>
    <cellStyle name="Hipervínculo 2 2" xfId="82" xr:uid="{00000000-0005-0000-0000-0000BD020000}"/>
    <cellStyle name="Hipervínculo 2 2 2" xfId="83" xr:uid="{00000000-0005-0000-0000-0000BE020000}"/>
    <cellStyle name="Hipervínculo 2 2 3" xfId="374" xr:uid="{00000000-0005-0000-0000-0000BF020000}"/>
    <cellStyle name="Hipervínculo 3" xfId="57" xr:uid="{00000000-0005-0000-0000-0000C0020000}"/>
    <cellStyle name="Hipervínculo 3 2" xfId="84" xr:uid="{00000000-0005-0000-0000-0000C1020000}"/>
    <cellStyle name="Hipervínculo 3 3" xfId="338" xr:uid="{00000000-0005-0000-0000-0000C2020000}"/>
    <cellStyle name="Hipervínculo 4" xfId="85" xr:uid="{00000000-0005-0000-0000-0000C3020000}"/>
    <cellStyle name="Hipervínculo 4 2" xfId="1073" xr:uid="{00000000-0005-0000-0000-0000C4020000}"/>
    <cellStyle name="Hipervínculo 5" xfId="373" xr:uid="{00000000-0005-0000-0000-0000C5020000}"/>
    <cellStyle name="Hipervínculo 6" xfId="51" xr:uid="{00000000-0005-0000-0000-0000C6020000}"/>
    <cellStyle name="Incorrecto" xfId="16" builtinId="27" customBuiltin="1"/>
    <cellStyle name="Incorrecto 10" xfId="742" xr:uid="{00000000-0005-0000-0000-0000C8020000}"/>
    <cellStyle name="Incorrecto 2" xfId="345" xr:uid="{00000000-0005-0000-0000-0000C9020000}"/>
    <cellStyle name="Incorrecto 2 2" xfId="743" xr:uid="{00000000-0005-0000-0000-0000CA020000}"/>
    <cellStyle name="Incorrecto 2 3" xfId="1009" xr:uid="{00000000-0005-0000-0000-0000CB020000}"/>
    <cellStyle name="Incorrecto 3" xfId="744" xr:uid="{00000000-0005-0000-0000-0000CC020000}"/>
    <cellStyle name="Incorrecto 4" xfId="745" xr:uid="{00000000-0005-0000-0000-0000CD020000}"/>
    <cellStyle name="Incorrecto 5" xfId="746" xr:uid="{00000000-0005-0000-0000-0000CE020000}"/>
    <cellStyle name="Incorrecto 6" xfId="747" xr:uid="{00000000-0005-0000-0000-0000CF020000}"/>
    <cellStyle name="Incorrecto 7" xfId="748" xr:uid="{00000000-0005-0000-0000-0000D0020000}"/>
    <cellStyle name="Incorrecto 8" xfId="749" xr:uid="{00000000-0005-0000-0000-0000D1020000}"/>
    <cellStyle name="Incorrecto 9" xfId="750" xr:uid="{00000000-0005-0000-0000-0000D2020000}"/>
    <cellStyle name="Input" xfId="751" xr:uid="{00000000-0005-0000-0000-0000D3020000}"/>
    <cellStyle name="Input 2" xfId="910" xr:uid="{00000000-0005-0000-0000-0000D4020000}"/>
    <cellStyle name="Input 2 2" xfId="887" xr:uid="{00000000-0005-0000-0000-0000D5020000}"/>
    <cellStyle name="Input 3" xfId="881" xr:uid="{00000000-0005-0000-0000-0000D6020000}"/>
    <cellStyle name="Linea Inferior" xfId="86" xr:uid="{00000000-0005-0000-0000-0000D7020000}"/>
    <cellStyle name="Linea Superior" xfId="87" xr:uid="{00000000-0005-0000-0000-0000D8020000}"/>
    <cellStyle name="Linea Superior 2" xfId="1888" xr:uid="{00000000-0005-0000-0000-0000D9020000}"/>
    <cellStyle name="Linea Tipo" xfId="88" xr:uid="{00000000-0005-0000-0000-0000DA020000}"/>
    <cellStyle name="Linked Cell" xfId="752" xr:uid="{00000000-0005-0000-0000-0000DB020000}"/>
    <cellStyle name="M?neda [0]_enss005" xfId="89" xr:uid="{00000000-0005-0000-0000-0000DC020000}"/>
    <cellStyle name="M⏯neda [0]_enss005" xfId="90" xr:uid="{00000000-0005-0000-0000-0000DD020000}"/>
    <cellStyle name="Millares" xfId="2" builtinId="3"/>
    <cellStyle name="Millares 10" xfId="921" xr:uid="{00000000-0005-0000-0000-0000DF020000}"/>
    <cellStyle name="Millares 10 2" xfId="1118" xr:uid="{00000000-0005-0000-0000-0000E0020000}"/>
    <cellStyle name="Millares 10 2 2" xfId="1577" xr:uid="{00000000-0005-0000-0000-0000E1020000}"/>
    <cellStyle name="Millares 10 3" xfId="1278" xr:uid="{00000000-0005-0000-0000-0000E2020000}"/>
    <cellStyle name="Millares 10 3 2" xfId="1742" xr:uid="{00000000-0005-0000-0000-0000E3020000}"/>
    <cellStyle name="Millares 10 4" xfId="1454" xr:uid="{00000000-0005-0000-0000-0000E4020000}"/>
    <cellStyle name="Millares 10 5" xfId="1867" xr:uid="{00000000-0005-0000-0000-0000E5020000}"/>
    <cellStyle name="Millares 11" xfId="389" xr:uid="{00000000-0005-0000-0000-0000E6020000}"/>
    <cellStyle name="Millares 12" xfId="388" xr:uid="{00000000-0005-0000-0000-0000E7020000}"/>
    <cellStyle name="Millares 13" xfId="939" xr:uid="{00000000-0005-0000-0000-0000E8020000}"/>
    <cellStyle name="Millares 13 2" xfId="1119" xr:uid="{00000000-0005-0000-0000-0000E9020000}"/>
    <cellStyle name="Millares 13 2 2" xfId="1578" xr:uid="{00000000-0005-0000-0000-0000EA020000}"/>
    <cellStyle name="Millares 13 3" xfId="1279" xr:uid="{00000000-0005-0000-0000-0000EB020000}"/>
    <cellStyle name="Millares 13 3 2" xfId="1743" xr:uid="{00000000-0005-0000-0000-0000EC020000}"/>
    <cellStyle name="Millares 13 4" xfId="1472" xr:uid="{00000000-0005-0000-0000-0000ED020000}"/>
    <cellStyle name="Millares 13 5" xfId="1885" xr:uid="{00000000-0005-0000-0000-0000EE020000}"/>
    <cellStyle name="Millares 14" xfId="1039" xr:uid="{00000000-0005-0000-0000-0000EF020000}"/>
    <cellStyle name="Millares 15" xfId="377" xr:uid="{00000000-0005-0000-0000-0000F0020000}"/>
    <cellStyle name="Millares 16" xfId="1889" xr:uid="{00000000-0005-0000-0000-000068070000}"/>
    <cellStyle name="Millares 2" xfId="7" xr:uid="{00000000-0005-0000-0000-0000F1020000}"/>
    <cellStyle name="Millares 2 2" xfId="8" xr:uid="{00000000-0005-0000-0000-0000F2020000}"/>
    <cellStyle name="Millares 2 2 2" xfId="63" xr:uid="{00000000-0005-0000-0000-0000F3020000}"/>
    <cellStyle name="Millares 2 2 3" xfId="895" xr:uid="{00000000-0005-0000-0000-0000F4020000}"/>
    <cellStyle name="Millares 2 2 4" xfId="56" xr:uid="{00000000-0005-0000-0000-0000F5020000}"/>
    <cellStyle name="Millares 2 3" xfId="10" xr:uid="{00000000-0005-0000-0000-0000F6020000}"/>
    <cellStyle name="Millares 2 3 2" xfId="917" xr:uid="{00000000-0005-0000-0000-0000F7020000}"/>
    <cellStyle name="Millares 2 3 2 2" xfId="1120" xr:uid="{00000000-0005-0000-0000-0000F8020000}"/>
    <cellStyle name="Millares 2 3 2 2 2" xfId="1579" xr:uid="{00000000-0005-0000-0000-0000F9020000}"/>
    <cellStyle name="Millares 2 3 2 3" xfId="1280" xr:uid="{00000000-0005-0000-0000-0000FA020000}"/>
    <cellStyle name="Millares 2 3 2 3 2" xfId="1744" xr:uid="{00000000-0005-0000-0000-0000FB020000}"/>
    <cellStyle name="Millares 2 3 2 4" xfId="1449" xr:uid="{00000000-0005-0000-0000-0000FC020000}"/>
    <cellStyle name="Millares 2 3 3" xfId="1862" xr:uid="{00000000-0005-0000-0000-0000FD020000}"/>
    <cellStyle name="Millares 2 3 4" xfId="62" xr:uid="{00000000-0005-0000-0000-0000FE020000}"/>
    <cellStyle name="Millares 2 4" xfId="386" xr:uid="{00000000-0005-0000-0000-0000FF020000}"/>
    <cellStyle name="Millares 2 4 2" xfId="877" xr:uid="{00000000-0005-0000-0000-000000030000}"/>
    <cellStyle name="Millares 2 4 2 2" xfId="1068" xr:uid="{00000000-0005-0000-0000-000001030000}"/>
    <cellStyle name="Millares 2 4 2 2 2" xfId="1123" xr:uid="{00000000-0005-0000-0000-000002030000}"/>
    <cellStyle name="Millares 2 4 2 2 2 2" xfId="1582" xr:uid="{00000000-0005-0000-0000-000003030000}"/>
    <cellStyle name="Millares 2 4 2 2 3" xfId="1283" xr:uid="{00000000-0005-0000-0000-000004030000}"/>
    <cellStyle name="Millares 2 4 2 2 3 2" xfId="1747" xr:uid="{00000000-0005-0000-0000-000005030000}"/>
    <cellStyle name="Millares 2 4 2 2 4" xfId="1529" xr:uid="{00000000-0005-0000-0000-000006030000}"/>
    <cellStyle name="Millares 2 4 2 3" xfId="1122" xr:uid="{00000000-0005-0000-0000-000007030000}"/>
    <cellStyle name="Millares 2 4 2 3 2" xfId="1581" xr:uid="{00000000-0005-0000-0000-000008030000}"/>
    <cellStyle name="Millares 2 4 2 4" xfId="1282" xr:uid="{00000000-0005-0000-0000-000009030000}"/>
    <cellStyle name="Millares 2 4 2 4 2" xfId="1746" xr:uid="{00000000-0005-0000-0000-00000A030000}"/>
    <cellStyle name="Millares 2 4 2 5" xfId="1430" xr:uid="{00000000-0005-0000-0000-00000B030000}"/>
    <cellStyle name="Millares 2 4 3" xfId="922" xr:uid="{00000000-0005-0000-0000-00000C030000}"/>
    <cellStyle name="Millares 2 4 3 2" xfId="1124" xr:uid="{00000000-0005-0000-0000-00000D030000}"/>
    <cellStyle name="Millares 2 4 3 2 2" xfId="1583" xr:uid="{00000000-0005-0000-0000-00000E030000}"/>
    <cellStyle name="Millares 2 4 3 3" xfId="1284" xr:uid="{00000000-0005-0000-0000-00000F030000}"/>
    <cellStyle name="Millares 2 4 3 3 2" xfId="1748" xr:uid="{00000000-0005-0000-0000-000010030000}"/>
    <cellStyle name="Millares 2 4 3 4" xfId="1455" xr:uid="{00000000-0005-0000-0000-000011030000}"/>
    <cellStyle name="Millares 2 4 4" xfId="1047" xr:uid="{00000000-0005-0000-0000-000012030000}"/>
    <cellStyle name="Millares 2 4 4 2" xfId="1125" xr:uid="{00000000-0005-0000-0000-000013030000}"/>
    <cellStyle name="Millares 2 4 4 2 2" xfId="1584" xr:uid="{00000000-0005-0000-0000-000014030000}"/>
    <cellStyle name="Millares 2 4 4 3" xfId="1285" xr:uid="{00000000-0005-0000-0000-000015030000}"/>
    <cellStyle name="Millares 2 4 4 3 2" xfId="1749" xr:uid="{00000000-0005-0000-0000-000016030000}"/>
    <cellStyle name="Millares 2 4 4 4" xfId="1510" xr:uid="{00000000-0005-0000-0000-000017030000}"/>
    <cellStyle name="Millares 2 4 5" xfId="1121" xr:uid="{00000000-0005-0000-0000-000018030000}"/>
    <cellStyle name="Millares 2 4 5 2" xfId="1580" xr:uid="{00000000-0005-0000-0000-000019030000}"/>
    <cellStyle name="Millares 2 4 6" xfId="1229" xr:uid="{00000000-0005-0000-0000-00001A030000}"/>
    <cellStyle name="Millares 2 4 6 2" xfId="1694" xr:uid="{00000000-0005-0000-0000-00001B030000}"/>
    <cellStyle name="Millares 2 4 7" xfId="1281" xr:uid="{00000000-0005-0000-0000-00001C030000}"/>
    <cellStyle name="Millares 2 4 7 2" xfId="1745" xr:uid="{00000000-0005-0000-0000-00001D030000}"/>
    <cellStyle name="Millares 2 4 8" xfId="1408" xr:uid="{00000000-0005-0000-0000-00001E030000}"/>
    <cellStyle name="Millares 2 4 9" xfId="1868" xr:uid="{00000000-0005-0000-0000-00001F030000}"/>
    <cellStyle name="Millares 2 5" xfId="395" xr:uid="{00000000-0005-0000-0000-000020030000}"/>
    <cellStyle name="Millares 2 5 2" xfId="940" xr:uid="{00000000-0005-0000-0000-000021030000}"/>
    <cellStyle name="Millares 2 5 2 2" xfId="1127" xr:uid="{00000000-0005-0000-0000-000022030000}"/>
    <cellStyle name="Millares 2 5 2 2 2" xfId="1586" xr:uid="{00000000-0005-0000-0000-000023030000}"/>
    <cellStyle name="Millares 2 5 2 3" xfId="1287" xr:uid="{00000000-0005-0000-0000-000024030000}"/>
    <cellStyle name="Millares 2 5 2 3 2" xfId="1751" xr:uid="{00000000-0005-0000-0000-000025030000}"/>
    <cellStyle name="Millares 2 5 2 4" xfId="1473" xr:uid="{00000000-0005-0000-0000-000026030000}"/>
    <cellStyle name="Millares 2 5 3" xfId="1126" xr:uid="{00000000-0005-0000-0000-000027030000}"/>
    <cellStyle name="Millares 2 5 3 2" xfId="1585" xr:uid="{00000000-0005-0000-0000-000028030000}"/>
    <cellStyle name="Millares 2 5 4" xfId="1286" xr:uid="{00000000-0005-0000-0000-000029030000}"/>
    <cellStyle name="Millares 2 5 4 2" xfId="1750" xr:uid="{00000000-0005-0000-0000-00002A030000}"/>
    <cellStyle name="Millares 2 5 5" xfId="1415" xr:uid="{00000000-0005-0000-0000-00002B030000}"/>
    <cellStyle name="Millares 2 5 6" xfId="1886" xr:uid="{00000000-0005-0000-0000-00002C030000}"/>
    <cellStyle name="Millares 3" xfId="4" xr:uid="{00000000-0005-0000-0000-00002D030000}"/>
    <cellStyle name="Millares 3 10" xfId="1386" xr:uid="{00000000-0005-0000-0000-00002E030000}"/>
    <cellStyle name="Millares 3 11" xfId="1851" xr:uid="{00000000-0005-0000-0000-00002F030000}"/>
    <cellStyle name="Millares 3 12" xfId="64" xr:uid="{00000000-0005-0000-0000-000030030000}"/>
    <cellStyle name="Millares 3 2" xfId="92" xr:uid="{00000000-0005-0000-0000-000031030000}"/>
    <cellStyle name="Millares 3 2 2" xfId="880" xr:uid="{00000000-0005-0000-0000-000032030000}"/>
    <cellStyle name="Millares 3 2 3" xfId="919" xr:uid="{00000000-0005-0000-0000-000033030000}"/>
    <cellStyle name="Millares 3 2 3 2" xfId="1130" xr:uid="{00000000-0005-0000-0000-000034030000}"/>
    <cellStyle name="Millares 3 2 3 2 2" xfId="1589" xr:uid="{00000000-0005-0000-0000-000035030000}"/>
    <cellStyle name="Millares 3 2 3 3" xfId="1290" xr:uid="{00000000-0005-0000-0000-000036030000}"/>
    <cellStyle name="Millares 3 2 3 3 2" xfId="1754" xr:uid="{00000000-0005-0000-0000-000037030000}"/>
    <cellStyle name="Millares 3 2 3 4" xfId="1451" xr:uid="{00000000-0005-0000-0000-000038030000}"/>
    <cellStyle name="Millares 3 2 4" xfId="1004" xr:uid="{00000000-0005-0000-0000-000039030000}"/>
    <cellStyle name="Millares 3 2 4 2" xfId="1131" xr:uid="{00000000-0005-0000-0000-00003A030000}"/>
    <cellStyle name="Millares 3 2 4 2 2" xfId="1590" xr:uid="{00000000-0005-0000-0000-00003B030000}"/>
    <cellStyle name="Millares 3 2 4 3" xfId="1291" xr:uid="{00000000-0005-0000-0000-00003C030000}"/>
    <cellStyle name="Millares 3 2 4 3 2" xfId="1755" xr:uid="{00000000-0005-0000-0000-00003D030000}"/>
    <cellStyle name="Millares 3 2 4 4" xfId="1490" xr:uid="{00000000-0005-0000-0000-00003E030000}"/>
    <cellStyle name="Millares 3 2 5" xfId="1129" xr:uid="{00000000-0005-0000-0000-00003F030000}"/>
    <cellStyle name="Millares 3 2 5 2" xfId="1588" xr:uid="{00000000-0005-0000-0000-000040030000}"/>
    <cellStyle name="Millares 3 2 6" xfId="1289" xr:uid="{00000000-0005-0000-0000-000041030000}"/>
    <cellStyle name="Millares 3 2 6 2" xfId="1753" xr:uid="{00000000-0005-0000-0000-000042030000}"/>
    <cellStyle name="Millares 3 2 7" xfId="1388" xr:uid="{00000000-0005-0000-0000-000043030000}"/>
    <cellStyle name="Millares 3 2 8" xfId="1864" xr:uid="{00000000-0005-0000-0000-000044030000}"/>
    <cellStyle name="Millares 3 2 9" xfId="340" xr:uid="{00000000-0005-0000-0000-000045030000}"/>
    <cellStyle name="Millares 3 3" xfId="93" xr:uid="{00000000-0005-0000-0000-000046030000}"/>
    <cellStyle name="Millares 3 3 10" xfId="390" xr:uid="{00000000-0005-0000-0000-000047030000}"/>
    <cellStyle name="Millares 3 3 2" xfId="876" xr:uid="{00000000-0005-0000-0000-000048030000}"/>
    <cellStyle name="Millares 3 3 2 2" xfId="1067" xr:uid="{00000000-0005-0000-0000-000049030000}"/>
    <cellStyle name="Millares 3 3 2 2 2" xfId="1134" xr:uid="{00000000-0005-0000-0000-00004A030000}"/>
    <cellStyle name="Millares 3 3 2 2 2 2" xfId="1593" xr:uid="{00000000-0005-0000-0000-00004B030000}"/>
    <cellStyle name="Millares 3 3 2 2 3" xfId="1294" xr:uid="{00000000-0005-0000-0000-00004C030000}"/>
    <cellStyle name="Millares 3 3 2 2 3 2" xfId="1758" xr:uid="{00000000-0005-0000-0000-00004D030000}"/>
    <cellStyle name="Millares 3 3 2 2 4" xfId="1528" xr:uid="{00000000-0005-0000-0000-00004E030000}"/>
    <cellStyle name="Millares 3 3 2 3" xfId="1133" xr:uid="{00000000-0005-0000-0000-00004F030000}"/>
    <cellStyle name="Millares 3 3 2 3 2" xfId="1592" xr:uid="{00000000-0005-0000-0000-000050030000}"/>
    <cellStyle name="Millares 3 3 2 4" xfId="1293" xr:uid="{00000000-0005-0000-0000-000051030000}"/>
    <cellStyle name="Millares 3 3 2 4 2" xfId="1757" xr:uid="{00000000-0005-0000-0000-000052030000}"/>
    <cellStyle name="Millares 3 3 2 5" xfId="1429" xr:uid="{00000000-0005-0000-0000-000053030000}"/>
    <cellStyle name="Millares 3 3 3" xfId="923" xr:uid="{00000000-0005-0000-0000-000054030000}"/>
    <cellStyle name="Millares 3 3 3 2" xfId="1135" xr:uid="{00000000-0005-0000-0000-000055030000}"/>
    <cellStyle name="Millares 3 3 3 2 2" xfId="1594" xr:uid="{00000000-0005-0000-0000-000056030000}"/>
    <cellStyle name="Millares 3 3 3 3" xfId="1295" xr:uid="{00000000-0005-0000-0000-000057030000}"/>
    <cellStyle name="Millares 3 3 3 3 2" xfId="1759" xr:uid="{00000000-0005-0000-0000-000058030000}"/>
    <cellStyle name="Millares 3 3 3 4" xfId="1456" xr:uid="{00000000-0005-0000-0000-000059030000}"/>
    <cellStyle name="Millares 3 3 4" xfId="1049" xr:uid="{00000000-0005-0000-0000-00005A030000}"/>
    <cellStyle name="Millares 3 3 4 2" xfId="1136" xr:uid="{00000000-0005-0000-0000-00005B030000}"/>
    <cellStyle name="Millares 3 3 4 2 2" xfId="1595" xr:uid="{00000000-0005-0000-0000-00005C030000}"/>
    <cellStyle name="Millares 3 3 4 3" xfId="1296" xr:uid="{00000000-0005-0000-0000-00005D030000}"/>
    <cellStyle name="Millares 3 3 4 3 2" xfId="1760" xr:uid="{00000000-0005-0000-0000-00005E030000}"/>
    <cellStyle name="Millares 3 3 4 4" xfId="1511" xr:uid="{00000000-0005-0000-0000-00005F030000}"/>
    <cellStyle name="Millares 3 3 5" xfId="1132" xr:uid="{00000000-0005-0000-0000-000060030000}"/>
    <cellStyle name="Millares 3 3 5 2" xfId="1591" xr:uid="{00000000-0005-0000-0000-000061030000}"/>
    <cellStyle name="Millares 3 3 6" xfId="1228" xr:uid="{00000000-0005-0000-0000-000062030000}"/>
    <cellStyle name="Millares 3 3 6 2" xfId="1693" xr:uid="{00000000-0005-0000-0000-000063030000}"/>
    <cellStyle name="Millares 3 3 7" xfId="1292" xr:uid="{00000000-0005-0000-0000-000064030000}"/>
    <cellStyle name="Millares 3 3 7 2" xfId="1756" xr:uid="{00000000-0005-0000-0000-000065030000}"/>
    <cellStyle name="Millares 3 3 8" xfId="1409" xr:uid="{00000000-0005-0000-0000-000066030000}"/>
    <cellStyle name="Millares 3 3 9" xfId="1869" xr:uid="{00000000-0005-0000-0000-000067030000}"/>
    <cellStyle name="Millares 3 4" xfId="94" xr:uid="{00000000-0005-0000-0000-000068030000}"/>
    <cellStyle name="Millares 3 4 2" xfId="941" xr:uid="{00000000-0005-0000-0000-000069030000}"/>
    <cellStyle name="Millares 3 4 2 2" xfId="1138" xr:uid="{00000000-0005-0000-0000-00006A030000}"/>
    <cellStyle name="Millares 3 4 2 2 2" xfId="1597" xr:uid="{00000000-0005-0000-0000-00006B030000}"/>
    <cellStyle name="Millares 3 4 2 3" xfId="1298" xr:uid="{00000000-0005-0000-0000-00006C030000}"/>
    <cellStyle name="Millares 3 4 2 3 2" xfId="1762" xr:uid="{00000000-0005-0000-0000-00006D030000}"/>
    <cellStyle name="Millares 3 4 2 4" xfId="1474" xr:uid="{00000000-0005-0000-0000-00006E030000}"/>
    <cellStyle name="Millares 3 4 3" xfId="1137" xr:uid="{00000000-0005-0000-0000-00006F030000}"/>
    <cellStyle name="Millares 3 4 3 2" xfId="1596" xr:uid="{00000000-0005-0000-0000-000070030000}"/>
    <cellStyle name="Millares 3 4 4" xfId="1297" xr:uid="{00000000-0005-0000-0000-000071030000}"/>
    <cellStyle name="Millares 3 4 4 2" xfId="1761" xr:uid="{00000000-0005-0000-0000-000072030000}"/>
    <cellStyle name="Millares 3 4 5" xfId="1416" xr:uid="{00000000-0005-0000-0000-000073030000}"/>
    <cellStyle name="Millares 3 4 6" xfId="1887" xr:uid="{00000000-0005-0000-0000-000074030000}"/>
    <cellStyle name="Millares 3 4 7" xfId="396" xr:uid="{00000000-0005-0000-0000-000075030000}"/>
    <cellStyle name="Millares 3 5" xfId="95" xr:uid="{00000000-0005-0000-0000-000076030000}"/>
    <cellStyle name="Millares 3 5 2" xfId="415" xr:uid="{00000000-0005-0000-0000-000077030000}"/>
    <cellStyle name="Millares 3 6" xfId="96" xr:uid="{00000000-0005-0000-0000-000078030000}"/>
    <cellStyle name="Millares 3 6 2" xfId="1139" xr:uid="{00000000-0005-0000-0000-000079030000}"/>
    <cellStyle name="Millares 3 6 2 2" xfId="1598" xr:uid="{00000000-0005-0000-0000-00007A030000}"/>
    <cellStyle name="Millares 3 6 3" xfId="1299" xr:uid="{00000000-0005-0000-0000-00007B030000}"/>
    <cellStyle name="Millares 3 6 3 2" xfId="1763" xr:uid="{00000000-0005-0000-0000-00007C030000}"/>
    <cellStyle name="Millares 3 6 4" xfId="1436" xr:uid="{00000000-0005-0000-0000-00007D030000}"/>
    <cellStyle name="Millares 3 6 5" xfId="892" xr:uid="{00000000-0005-0000-0000-00007E030000}"/>
    <cellStyle name="Millares 3 7" xfId="97" xr:uid="{00000000-0005-0000-0000-00007F030000}"/>
    <cellStyle name="Millares 3 7 2" xfId="1140" xr:uid="{00000000-0005-0000-0000-000080030000}"/>
    <cellStyle name="Millares 3 7 2 2" xfId="1599" xr:uid="{00000000-0005-0000-0000-000081030000}"/>
    <cellStyle name="Millares 3 7 3" xfId="1300" xr:uid="{00000000-0005-0000-0000-000082030000}"/>
    <cellStyle name="Millares 3 7 3 2" xfId="1764" xr:uid="{00000000-0005-0000-0000-000083030000}"/>
    <cellStyle name="Millares 3 7 4" xfId="1488" xr:uid="{00000000-0005-0000-0000-000084030000}"/>
    <cellStyle name="Millares 3 7 5" xfId="1002" xr:uid="{00000000-0005-0000-0000-000085030000}"/>
    <cellStyle name="Millares 3 8" xfId="91" xr:uid="{00000000-0005-0000-0000-000086030000}"/>
    <cellStyle name="Millares 3 8 2" xfId="1587" xr:uid="{00000000-0005-0000-0000-000087030000}"/>
    <cellStyle name="Millares 3 8 3" xfId="1128" xr:uid="{00000000-0005-0000-0000-000088030000}"/>
    <cellStyle name="Millares 3 9" xfId="1288" xr:uid="{00000000-0005-0000-0000-000089030000}"/>
    <cellStyle name="Millares 3 9 2" xfId="1752" xr:uid="{00000000-0005-0000-0000-00008A030000}"/>
    <cellStyle name="Millares 4" xfId="98" xr:uid="{00000000-0005-0000-0000-00008B030000}"/>
    <cellStyle name="Millares 4 10" xfId="1853" xr:uid="{00000000-0005-0000-0000-00008C030000}"/>
    <cellStyle name="Millares 4 2" xfId="878" xr:uid="{00000000-0005-0000-0000-00008D030000}"/>
    <cellStyle name="Millares 4 2 2" xfId="1069" xr:uid="{00000000-0005-0000-0000-00008E030000}"/>
    <cellStyle name="Millares 4 2 2 2" xfId="1143" xr:uid="{00000000-0005-0000-0000-00008F030000}"/>
    <cellStyle name="Millares 4 2 2 2 2" xfId="1602" xr:uid="{00000000-0005-0000-0000-000090030000}"/>
    <cellStyle name="Millares 4 2 2 3" xfId="1303" xr:uid="{00000000-0005-0000-0000-000091030000}"/>
    <cellStyle name="Millares 4 2 2 3 2" xfId="1767" xr:uid="{00000000-0005-0000-0000-000092030000}"/>
    <cellStyle name="Millares 4 2 2 4" xfId="1530" xr:uid="{00000000-0005-0000-0000-000093030000}"/>
    <cellStyle name="Millares 4 2 3" xfId="1142" xr:uid="{00000000-0005-0000-0000-000094030000}"/>
    <cellStyle name="Millares 4 2 3 2" xfId="1601" xr:uid="{00000000-0005-0000-0000-000095030000}"/>
    <cellStyle name="Millares 4 2 4" xfId="1302" xr:uid="{00000000-0005-0000-0000-000096030000}"/>
    <cellStyle name="Millares 4 2 4 2" xfId="1766" xr:uid="{00000000-0005-0000-0000-000097030000}"/>
    <cellStyle name="Millares 4 2 5" xfId="1431" xr:uid="{00000000-0005-0000-0000-000098030000}"/>
    <cellStyle name="Millares 4 3" xfId="896" xr:uid="{00000000-0005-0000-0000-000099030000}"/>
    <cellStyle name="Millares 4 3 2" xfId="1144" xr:uid="{00000000-0005-0000-0000-00009A030000}"/>
    <cellStyle name="Millares 4 3 2 2" xfId="1603" xr:uid="{00000000-0005-0000-0000-00009B030000}"/>
    <cellStyle name="Millares 4 3 3" xfId="1304" xr:uid="{00000000-0005-0000-0000-00009C030000}"/>
    <cellStyle name="Millares 4 3 3 2" xfId="1768" xr:uid="{00000000-0005-0000-0000-00009D030000}"/>
    <cellStyle name="Millares 4 3 4" xfId="1438" xr:uid="{00000000-0005-0000-0000-00009E030000}"/>
    <cellStyle name="Millares 4 4" xfId="997" xr:uid="{00000000-0005-0000-0000-00009F030000}"/>
    <cellStyle name="Millares 4 4 2" xfId="1145" xr:uid="{00000000-0005-0000-0000-0000A0030000}"/>
    <cellStyle name="Millares 4 4 2 2" xfId="1604" xr:uid="{00000000-0005-0000-0000-0000A1030000}"/>
    <cellStyle name="Millares 4 4 3" xfId="1305" xr:uid="{00000000-0005-0000-0000-0000A2030000}"/>
    <cellStyle name="Millares 4 4 3 2" xfId="1769" xr:uid="{00000000-0005-0000-0000-0000A3030000}"/>
    <cellStyle name="Millares 4 4 4" xfId="1484" xr:uid="{00000000-0005-0000-0000-0000A4030000}"/>
    <cellStyle name="Millares 4 5" xfId="1003" xr:uid="{00000000-0005-0000-0000-0000A5030000}"/>
    <cellStyle name="Millares 4 5 2" xfId="1146" xr:uid="{00000000-0005-0000-0000-0000A6030000}"/>
    <cellStyle name="Millares 4 5 2 2" xfId="1605" xr:uid="{00000000-0005-0000-0000-0000A7030000}"/>
    <cellStyle name="Millares 4 5 3" xfId="1306" xr:uid="{00000000-0005-0000-0000-0000A8030000}"/>
    <cellStyle name="Millares 4 5 3 2" xfId="1770" xr:uid="{00000000-0005-0000-0000-0000A9030000}"/>
    <cellStyle name="Millares 4 5 4" xfId="1489" xr:uid="{00000000-0005-0000-0000-0000AA030000}"/>
    <cellStyle name="Millares 4 6" xfId="1141" xr:uid="{00000000-0005-0000-0000-0000AB030000}"/>
    <cellStyle name="Millares 4 6 2" xfId="1600" xr:uid="{00000000-0005-0000-0000-0000AC030000}"/>
    <cellStyle name="Millares 4 7" xfId="1230" xr:uid="{00000000-0005-0000-0000-0000AD030000}"/>
    <cellStyle name="Millares 4 7 2" xfId="1695" xr:uid="{00000000-0005-0000-0000-0000AE030000}"/>
    <cellStyle name="Millares 4 8" xfId="1301" xr:uid="{00000000-0005-0000-0000-0000AF030000}"/>
    <cellStyle name="Millares 4 8 2" xfId="1765" xr:uid="{00000000-0005-0000-0000-0000B0030000}"/>
    <cellStyle name="Millares 4 9" xfId="1387" xr:uid="{00000000-0005-0000-0000-0000B1030000}"/>
    <cellStyle name="Millares 5" xfId="99" xr:uid="{00000000-0005-0000-0000-0000B2030000}"/>
    <cellStyle name="Millares 5 2" xfId="897" xr:uid="{00000000-0005-0000-0000-0000B3030000}"/>
    <cellStyle name="Millares 5 2 2" xfId="1148" xr:uid="{00000000-0005-0000-0000-0000B4030000}"/>
    <cellStyle name="Millares 5 2 2 2" xfId="1607" xr:uid="{00000000-0005-0000-0000-0000B5030000}"/>
    <cellStyle name="Millares 5 2 3" xfId="1308" xr:uid="{00000000-0005-0000-0000-0000B6030000}"/>
    <cellStyle name="Millares 5 2 3 2" xfId="1772" xr:uid="{00000000-0005-0000-0000-0000B7030000}"/>
    <cellStyle name="Millares 5 2 4" xfId="1439" xr:uid="{00000000-0005-0000-0000-0000B8030000}"/>
    <cellStyle name="Millares 5 3" xfId="1147" xr:uid="{00000000-0005-0000-0000-0000B9030000}"/>
    <cellStyle name="Millares 5 3 2" xfId="1606" xr:uid="{00000000-0005-0000-0000-0000BA030000}"/>
    <cellStyle name="Millares 5 4" xfId="1307" xr:uid="{00000000-0005-0000-0000-0000BB030000}"/>
    <cellStyle name="Millares 5 4 2" xfId="1771" xr:uid="{00000000-0005-0000-0000-0000BC030000}"/>
    <cellStyle name="Millares 5 5" xfId="1383" xr:uid="{00000000-0005-0000-0000-0000BD030000}"/>
    <cellStyle name="Millares 5 6" xfId="1854" xr:uid="{00000000-0005-0000-0000-0000BE030000}"/>
    <cellStyle name="Millares 6" xfId="100" xr:uid="{00000000-0005-0000-0000-0000BF030000}"/>
    <cellStyle name="Millares 6 2" xfId="898" xr:uid="{00000000-0005-0000-0000-0000C0030000}"/>
    <cellStyle name="Millares 6 3" xfId="1044" xr:uid="{00000000-0005-0000-0000-0000C1030000}"/>
    <cellStyle name="Millares 6 3 2" xfId="1150" xr:uid="{00000000-0005-0000-0000-0000C2030000}"/>
    <cellStyle name="Millares 6 3 2 2" xfId="1609" xr:uid="{00000000-0005-0000-0000-0000C3030000}"/>
    <cellStyle name="Millares 6 3 3" xfId="1310" xr:uid="{00000000-0005-0000-0000-0000C4030000}"/>
    <cellStyle name="Millares 6 3 3 2" xfId="1774" xr:uid="{00000000-0005-0000-0000-0000C5030000}"/>
    <cellStyle name="Millares 6 3 4" xfId="1507" xr:uid="{00000000-0005-0000-0000-0000C6030000}"/>
    <cellStyle name="Millares 6 4" xfId="1149" xr:uid="{00000000-0005-0000-0000-0000C7030000}"/>
    <cellStyle name="Millares 6 4 2" xfId="1608" xr:uid="{00000000-0005-0000-0000-0000C8030000}"/>
    <cellStyle name="Millares 6 5" xfId="1309" xr:uid="{00000000-0005-0000-0000-0000C9030000}"/>
    <cellStyle name="Millares 6 5 2" xfId="1773" xr:uid="{00000000-0005-0000-0000-0000CA030000}"/>
    <cellStyle name="Millares 6 6" xfId="1405" xr:uid="{00000000-0005-0000-0000-0000CB030000}"/>
    <cellStyle name="Millares 6 7" xfId="383" xr:uid="{00000000-0005-0000-0000-0000CC030000}"/>
    <cellStyle name="Millares 7" xfId="101" xr:uid="{00000000-0005-0000-0000-0000CD030000}"/>
    <cellStyle name="Millares 7 2" xfId="905" xr:uid="{00000000-0005-0000-0000-0000CE030000}"/>
    <cellStyle name="Millares 7 3" xfId="1052" xr:uid="{00000000-0005-0000-0000-0000CF030000}"/>
    <cellStyle name="Millares 7 3 2" xfId="1152" xr:uid="{00000000-0005-0000-0000-0000D0030000}"/>
    <cellStyle name="Millares 7 3 2 2" xfId="1611" xr:uid="{00000000-0005-0000-0000-0000D1030000}"/>
    <cellStyle name="Millares 7 3 3" xfId="1312" xr:uid="{00000000-0005-0000-0000-0000D2030000}"/>
    <cellStyle name="Millares 7 3 3 2" xfId="1776" xr:uid="{00000000-0005-0000-0000-0000D3030000}"/>
    <cellStyle name="Millares 7 3 4" xfId="1514" xr:uid="{00000000-0005-0000-0000-0000D4030000}"/>
    <cellStyle name="Millares 7 4" xfId="1151" xr:uid="{00000000-0005-0000-0000-0000D5030000}"/>
    <cellStyle name="Millares 7 4 2" xfId="1610" xr:uid="{00000000-0005-0000-0000-0000D6030000}"/>
    <cellStyle name="Millares 7 5" xfId="1311" xr:uid="{00000000-0005-0000-0000-0000D7030000}"/>
    <cellStyle name="Millares 7 5 2" xfId="1775" xr:uid="{00000000-0005-0000-0000-0000D8030000}"/>
    <cellStyle name="Millares 7 6" xfId="1412" xr:uid="{00000000-0005-0000-0000-0000D9030000}"/>
    <cellStyle name="Millares 7 7" xfId="392" xr:uid="{00000000-0005-0000-0000-0000DA030000}"/>
    <cellStyle name="Millares 8" xfId="102" xr:uid="{00000000-0005-0000-0000-0000DB030000}"/>
    <cellStyle name="Millares 8 2" xfId="890" xr:uid="{00000000-0005-0000-0000-0000DC030000}"/>
    <cellStyle name="Millares 9" xfId="907" xr:uid="{00000000-0005-0000-0000-0000DD030000}"/>
    <cellStyle name="Millares 9 2" xfId="1153" xr:uid="{00000000-0005-0000-0000-0000DE030000}"/>
    <cellStyle name="Millares 9 2 2" xfId="1612" xr:uid="{00000000-0005-0000-0000-0000DF030000}"/>
    <cellStyle name="Millares 9 3" xfId="1313" xr:uid="{00000000-0005-0000-0000-0000E0030000}"/>
    <cellStyle name="Millares 9 3 2" xfId="1777" xr:uid="{00000000-0005-0000-0000-0000E1030000}"/>
    <cellStyle name="Millares 9 4" xfId="1444" xr:uid="{00000000-0005-0000-0000-0000E2030000}"/>
    <cellStyle name="Millares 9 5" xfId="1857" xr:uid="{00000000-0005-0000-0000-0000E3030000}"/>
    <cellStyle name="Neutral" xfId="17" builtinId="28" customBuiltin="1"/>
    <cellStyle name="Neutral 10" xfId="753" xr:uid="{00000000-0005-0000-0000-0000E5030000}"/>
    <cellStyle name="Neutral 2" xfId="346" xr:uid="{00000000-0005-0000-0000-0000E6030000}"/>
    <cellStyle name="Neutral 2 2" xfId="754" xr:uid="{00000000-0005-0000-0000-0000E7030000}"/>
    <cellStyle name="Neutral 2 3" xfId="1010" xr:uid="{00000000-0005-0000-0000-0000E8030000}"/>
    <cellStyle name="Neutral 3" xfId="755" xr:uid="{00000000-0005-0000-0000-0000E9030000}"/>
    <cellStyle name="Neutral 4" xfId="756" xr:uid="{00000000-0005-0000-0000-0000EA030000}"/>
    <cellStyle name="Neutral 5" xfId="757" xr:uid="{00000000-0005-0000-0000-0000EB030000}"/>
    <cellStyle name="Neutral 6" xfId="758" xr:uid="{00000000-0005-0000-0000-0000EC030000}"/>
    <cellStyle name="Neutral 7" xfId="759" xr:uid="{00000000-0005-0000-0000-0000ED030000}"/>
    <cellStyle name="Neutral 8" xfId="760" xr:uid="{00000000-0005-0000-0000-0000EE030000}"/>
    <cellStyle name="Neutral 9" xfId="761" xr:uid="{00000000-0005-0000-0000-0000EF030000}"/>
    <cellStyle name="Normal" xfId="0" builtinId="0"/>
    <cellStyle name="Normal 10" xfId="103" xr:uid="{00000000-0005-0000-0000-0000F1030000}"/>
    <cellStyle name="Normal 10 2" xfId="104" xr:uid="{00000000-0005-0000-0000-0000F2030000}"/>
    <cellStyle name="Normal 10 2 2" xfId="105" xr:uid="{00000000-0005-0000-0000-0000F3030000}"/>
    <cellStyle name="Normal 10 2 3" xfId="106" xr:uid="{00000000-0005-0000-0000-0000F4030000}"/>
    <cellStyle name="Normal 10 2 4" xfId="107" xr:uid="{00000000-0005-0000-0000-0000F5030000}"/>
    <cellStyle name="Normal 10 2 5" xfId="108" xr:uid="{00000000-0005-0000-0000-0000F6030000}"/>
    <cellStyle name="Normal 10 2 5 2" xfId="109" xr:uid="{00000000-0005-0000-0000-0000F7030000}"/>
    <cellStyle name="Normal 10 2 5 2 2" xfId="110" xr:uid="{00000000-0005-0000-0000-0000F8030000}"/>
    <cellStyle name="Normal 10 2 5 2 2 2" xfId="111" xr:uid="{00000000-0005-0000-0000-0000F9030000}"/>
    <cellStyle name="Normal 10 2 6" xfId="112" xr:uid="{00000000-0005-0000-0000-0000FA030000}"/>
    <cellStyle name="Normal 10 2 7" xfId="401" xr:uid="{00000000-0005-0000-0000-0000FB030000}"/>
    <cellStyle name="Normal 10 3" xfId="113" xr:uid="{00000000-0005-0000-0000-0000FC030000}"/>
    <cellStyle name="Normal 10 3 2" xfId="1155" xr:uid="{00000000-0005-0000-0000-0000FD030000}"/>
    <cellStyle name="Normal 10 3 2 2" xfId="1614" xr:uid="{00000000-0005-0000-0000-0000FE030000}"/>
    <cellStyle name="Normal 10 3 3" xfId="1315" xr:uid="{00000000-0005-0000-0000-0000FF030000}"/>
    <cellStyle name="Normal 10 3 3 2" xfId="1779" xr:uid="{00000000-0005-0000-0000-000000040000}"/>
    <cellStyle name="Normal 10 3 4" xfId="1469" xr:uid="{00000000-0005-0000-0000-000001040000}"/>
    <cellStyle name="Normal 10 4" xfId="1043" xr:uid="{00000000-0005-0000-0000-000002040000}"/>
    <cellStyle name="Normal 10 4 2" xfId="1156" xr:uid="{00000000-0005-0000-0000-000003040000}"/>
    <cellStyle name="Normal 10 4 2 2" xfId="1615" xr:uid="{00000000-0005-0000-0000-000004040000}"/>
    <cellStyle name="Normal 10 4 3" xfId="1316" xr:uid="{00000000-0005-0000-0000-000005040000}"/>
    <cellStyle name="Normal 10 4 3 2" xfId="1780" xr:uid="{00000000-0005-0000-0000-000006040000}"/>
    <cellStyle name="Normal 10 4 4" xfId="1506" xr:uid="{00000000-0005-0000-0000-000007040000}"/>
    <cellStyle name="Normal 10 5" xfId="1154" xr:uid="{00000000-0005-0000-0000-000008040000}"/>
    <cellStyle name="Normal 10 5 2" xfId="1613" xr:uid="{00000000-0005-0000-0000-000009040000}"/>
    <cellStyle name="Normal 10 6" xfId="1314" xr:uid="{00000000-0005-0000-0000-00000A040000}"/>
    <cellStyle name="Normal 10 6 2" xfId="1778" xr:uid="{00000000-0005-0000-0000-00000B040000}"/>
    <cellStyle name="Normal 10 7" xfId="1403" xr:uid="{00000000-0005-0000-0000-00000C040000}"/>
    <cellStyle name="Normal 10 8" xfId="1882" xr:uid="{00000000-0005-0000-0000-00000D040000}"/>
    <cellStyle name="Normal 11" xfId="114" xr:uid="{00000000-0005-0000-0000-00000E040000}"/>
    <cellStyle name="Normal 11 2" xfId="402" xr:uid="{00000000-0005-0000-0000-00000F040000}"/>
    <cellStyle name="Normal 11 3" xfId="1050" xr:uid="{00000000-0005-0000-0000-000010040000}"/>
    <cellStyle name="Normal 11 3 2" xfId="1158" xr:uid="{00000000-0005-0000-0000-000011040000}"/>
    <cellStyle name="Normal 11 3 2 2" xfId="1617" xr:uid="{00000000-0005-0000-0000-000012040000}"/>
    <cellStyle name="Normal 11 3 3" xfId="1318" xr:uid="{00000000-0005-0000-0000-000013040000}"/>
    <cellStyle name="Normal 11 3 3 2" xfId="1782" xr:uid="{00000000-0005-0000-0000-000014040000}"/>
    <cellStyle name="Normal 11 3 4" xfId="1512" xr:uid="{00000000-0005-0000-0000-000015040000}"/>
    <cellStyle name="Normal 11 4" xfId="1157" xr:uid="{00000000-0005-0000-0000-000016040000}"/>
    <cellStyle name="Normal 11 4 2" xfId="1616" xr:uid="{00000000-0005-0000-0000-000017040000}"/>
    <cellStyle name="Normal 11 5" xfId="1317" xr:uid="{00000000-0005-0000-0000-000018040000}"/>
    <cellStyle name="Normal 11 5 2" xfId="1781" xr:uid="{00000000-0005-0000-0000-000019040000}"/>
    <cellStyle name="Normal 11 6" xfId="1410" xr:uid="{00000000-0005-0000-0000-00001A040000}"/>
    <cellStyle name="Normal 12" xfId="115" xr:uid="{00000000-0005-0000-0000-00001B040000}"/>
    <cellStyle name="Normal 12 2" xfId="403" xr:uid="{00000000-0005-0000-0000-00001C040000}"/>
    <cellStyle name="Normal 12 3" xfId="1055" xr:uid="{00000000-0005-0000-0000-00001D040000}"/>
    <cellStyle name="Normal 12 3 2" xfId="1159" xr:uid="{00000000-0005-0000-0000-00001E040000}"/>
    <cellStyle name="Normal 12 3 2 2" xfId="1618" xr:uid="{00000000-0005-0000-0000-00001F040000}"/>
    <cellStyle name="Normal 12 3 3" xfId="1319" xr:uid="{00000000-0005-0000-0000-000020040000}"/>
    <cellStyle name="Normal 12 3 3 2" xfId="1783" xr:uid="{00000000-0005-0000-0000-000021040000}"/>
    <cellStyle name="Normal 12 3 4" xfId="1517" xr:uid="{00000000-0005-0000-0000-000022040000}"/>
    <cellStyle name="Normal 12 4" xfId="1072" xr:uid="{00000000-0005-0000-0000-000023040000}"/>
    <cellStyle name="Normal 12 4 2" xfId="1532" xr:uid="{00000000-0005-0000-0000-000024040000}"/>
    <cellStyle name="Normal 12 5" xfId="1233" xr:uid="{00000000-0005-0000-0000-000025040000}"/>
    <cellStyle name="Normal 12 5 2" xfId="1697" xr:uid="{00000000-0005-0000-0000-000026040000}"/>
    <cellStyle name="Normal 12 6" xfId="1417" xr:uid="{00000000-0005-0000-0000-000027040000}"/>
    <cellStyle name="Normal 12 7" xfId="398" xr:uid="{00000000-0005-0000-0000-000028040000}"/>
    <cellStyle name="Normal 13" xfId="116" xr:uid="{00000000-0005-0000-0000-000029040000}"/>
    <cellStyle name="Normal 13 2" xfId="117" xr:uid="{00000000-0005-0000-0000-00002A040000}"/>
    <cellStyle name="Normal 13 2 2" xfId="118" xr:uid="{00000000-0005-0000-0000-00002B040000}"/>
    <cellStyle name="Normal 13 2 3" xfId="119" xr:uid="{00000000-0005-0000-0000-00002C040000}"/>
    <cellStyle name="Normal 13 2 4" xfId="120" xr:uid="{00000000-0005-0000-0000-00002D040000}"/>
    <cellStyle name="Normal 13 2 5" xfId="121" xr:uid="{00000000-0005-0000-0000-00002E040000}"/>
    <cellStyle name="Normal 13 3" xfId="122" xr:uid="{00000000-0005-0000-0000-00002F040000}"/>
    <cellStyle name="Normal 13 3 2" xfId="123" xr:uid="{00000000-0005-0000-0000-000030040000}"/>
    <cellStyle name="Normal 13 4" xfId="404" xr:uid="{00000000-0005-0000-0000-000031040000}"/>
    <cellStyle name="Normal 14" xfId="124" xr:uid="{00000000-0005-0000-0000-000032040000}"/>
    <cellStyle name="Normal 14 2" xfId="125" xr:uid="{00000000-0005-0000-0000-000033040000}"/>
    <cellStyle name="Normal 14 3" xfId="126" xr:uid="{00000000-0005-0000-0000-000034040000}"/>
    <cellStyle name="Normal 14 4" xfId="127" xr:uid="{00000000-0005-0000-0000-000035040000}"/>
    <cellStyle name="Normal 14 5" xfId="128" xr:uid="{00000000-0005-0000-0000-000036040000}"/>
    <cellStyle name="Normal 14 6" xfId="405" xr:uid="{00000000-0005-0000-0000-000037040000}"/>
    <cellStyle name="Normal 15" xfId="52" xr:uid="{00000000-0005-0000-0000-000038040000}"/>
    <cellStyle name="Normal 15 2" xfId="129" xr:uid="{00000000-0005-0000-0000-000039040000}"/>
    <cellStyle name="Normal 15 2 2" xfId="406" xr:uid="{00000000-0005-0000-0000-00003A040000}"/>
    <cellStyle name="Normal 15 3" xfId="130" xr:uid="{00000000-0005-0000-0000-00003B040000}"/>
    <cellStyle name="Normal 15 3 2" xfId="1160" xr:uid="{00000000-0005-0000-0000-00003C040000}"/>
    <cellStyle name="Normal 15 3 2 2" xfId="1620" xr:uid="{00000000-0005-0000-0000-00003D040000}"/>
    <cellStyle name="Normal 15 3 3" xfId="1320" xr:uid="{00000000-0005-0000-0000-00003E040000}"/>
    <cellStyle name="Normal 15 3 3 2" xfId="1785" xr:uid="{00000000-0005-0000-0000-00003F040000}"/>
    <cellStyle name="Normal 15 3 4" xfId="1491" xr:uid="{00000000-0005-0000-0000-000040040000}"/>
    <cellStyle name="Normal 15 4" xfId="131" xr:uid="{00000000-0005-0000-0000-000041040000}"/>
    <cellStyle name="Normal 15 4 2" xfId="1619" xr:uid="{00000000-0005-0000-0000-000042040000}"/>
    <cellStyle name="Normal 15 5" xfId="132" xr:uid="{00000000-0005-0000-0000-000043040000}"/>
    <cellStyle name="Normal 15 5 2" xfId="1784" xr:uid="{00000000-0005-0000-0000-000044040000}"/>
    <cellStyle name="Normal 15 6" xfId="133" xr:uid="{00000000-0005-0000-0000-000045040000}"/>
    <cellStyle name="Normal 15 6 2" xfId="134" xr:uid="{00000000-0005-0000-0000-000046040000}"/>
    <cellStyle name="Normal 15 6 2 2" xfId="135" xr:uid="{00000000-0005-0000-0000-000047040000}"/>
    <cellStyle name="Normal 15 6 2 2 2" xfId="136" xr:uid="{00000000-0005-0000-0000-000048040000}"/>
    <cellStyle name="Normal 16" xfId="137" xr:uid="{00000000-0005-0000-0000-000049040000}"/>
    <cellStyle name="Normal 16 2" xfId="407" xr:uid="{00000000-0005-0000-0000-00004A040000}"/>
    <cellStyle name="Normal 17" xfId="138" xr:uid="{00000000-0005-0000-0000-00004B040000}"/>
    <cellStyle name="Normal 17 2" xfId="408" xr:uid="{00000000-0005-0000-0000-00004C040000}"/>
    <cellStyle name="Normal 18" xfId="58" xr:uid="{00000000-0005-0000-0000-00004D040000}"/>
    <cellStyle name="Normal 18 2" xfId="139" xr:uid="{00000000-0005-0000-0000-00004E040000}"/>
    <cellStyle name="Normal 19" xfId="140" xr:uid="{00000000-0005-0000-0000-00004F040000}"/>
    <cellStyle name="Normal 19 2" xfId="141" xr:uid="{00000000-0005-0000-0000-000050040000}"/>
    <cellStyle name="Normal 19 2 2" xfId="142" xr:uid="{00000000-0005-0000-0000-000051040000}"/>
    <cellStyle name="Normal 19 3" xfId="409" xr:uid="{00000000-0005-0000-0000-000052040000}"/>
    <cellStyle name="Normal 2" xfId="5" xr:uid="{00000000-0005-0000-0000-000053040000}"/>
    <cellStyle name="Normal 2 10" xfId="144" xr:uid="{00000000-0005-0000-0000-000054040000}"/>
    <cellStyle name="Normal 2 10 2" xfId="762" xr:uid="{00000000-0005-0000-0000-000055040000}"/>
    <cellStyle name="Normal 2 11" xfId="145" xr:uid="{00000000-0005-0000-0000-000056040000}"/>
    <cellStyle name="Normal 2 11 2" xfId="884" xr:uid="{00000000-0005-0000-0000-000057040000}"/>
    <cellStyle name="Normal 2 12" xfId="146" xr:uid="{00000000-0005-0000-0000-000058040000}"/>
    <cellStyle name="Normal 2 13" xfId="147" xr:uid="{00000000-0005-0000-0000-000059040000}"/>
    <cellStyle name="Normal 2 14" xfId="148" xr:uid="{00000000-0005-0000-0000-00005A040000}"/>
    <cellStyle name="Normal 2 15" xfId="149" xr:uid="{00000000-0005-0000-0000-00005B040000}"/>
    <cellStyle name="Normal 2 16" xfId="150" xr:uid="{00000000-0005-0000-0000-00005C040000}"/>
    <cellStyle name="Normal 2 17" xfId="151" xr:uid="{00000000-0005-0000-0000-00005D040000}"/>
    <cellStyle name="Normal 2 18" xfId="152" xr:uid="{00000000-0005-0000-0000-00005E040000}"/>
    <cellStyle name="Normal 2 19" xfId="153" xr:uid="{00000000-0005-0000-0000-00005F040000}"/>
    <cellStyle name="Normal 2 2" xfId="3" xr:uid="{00000000-0005-0000-0000-000060040000}"/>
    <cellStyle name="Normal 2 2 10" xfId="1321" xr:uid="{00000000-0005-0000-0000-000061040000}"/>
    <cellStyle name="Normal 2 2 10 2" xfId="1786" xr:uid="{00000000-0005-0000-0000-000062040000}"/>
    <cellStyle name="Normal 2 2 11" xfId="1384" xr:uid="{00000000-0005-0000-0000-000063040000}"/>
    <cellStyle name="Normal 2 2 2" xfId="155" xr:uid="{00000000-0005-0000-0000-000064040000}"/>
    <cellStyle name="Normal 2 2 2 2" xfId="764" xr:uid="{00000000-0005-0000-0000-000065040000}"/>
    <cellStyle name="Normal 2 2 2 2 2" xfId="964" xr:uid="{00000000-0005-0000-0000-000066040000}"/>
    <cellStyle name="Normal 2 2 2 2 2 2" xfId="1163" xr:uid="{00000000-0005-0000-0000-000067040000}"/>
    <cellStyle name="Normal 2 2 2 2 2 2 2" xfId="1623" xr:uid="{00000000-0005-0000-0000-000068040000}"/>
    <cellStyle name="Normal 2 2 2 2 2 3" xfId="1323" xr:uid="{00000000-0005-0000-0000-000069040000}"/>
    <cellStyle name="Normal 2 2 2 2 2 3 2" xfId="1788" xr:uid="{00000000-0005-0000-0000-00006A040000}"/>
    <cellStyle name="Normal 2 2 2 2 2 4" xfId="1476" xr:uid="{00000000-0005-0000-0000-00006B040000}"/>
    <cellStyle name="Normal 2 2 2 2 3" xfId="1057" xr:uid="{00000000-0005-0000-0000-00006C040000}"/>
    <cellStyle name="Normal 2 2 2 2 3 2" xfId="1164" xr:uid="{00000000-0005-0000-0000-00006D040000}"/>
    <cellStyle name="Normal 2 2 2 2 3 2 2" xfId="1624" xr:uid="{00000000-0005-0000-0000-00006E040000}"/>
    <cellStyle name="Normal 2 2 2 2 3 3" xfId="1324" xr:uid="{00000000-0005-0000-0000-00006F040000}"/>
    <cellStyle name="Normal 2 2 2 2 3 3 2" xfId="1789" xr:uid="{00000000-0005-0000-0000-000070040000}"/>
    <cellStyle name="Normal 2 2 2 2 3 4" xfId="1519" xr:uid="{00000000-0005-0000-0000-000071040000}"/>
    <cellStyle name="Normal 2 2 2 2 4" xfId="1162" xr:uid="{00000000-0005-0000-0000-000072040000}"/>
    <cellStyle name="Normal 2 2 2 2 4 2" xfId="1622" xr:uid="{00000000-0005-0000-0000-000073040000}"/>
    <cellStyle name="Normal 2 2 2 2 5" xfId="1218" xr:uid="{00000000-0005-0000-0000-000074040000}"/>
    <cellStyle name="Normal 2 2 2 2 5 2" xfId="1683" xr:uid="{00000000-0005-0000-0000-000075040000}"/>
    <cellStyle name="Normal 2 2 2 2 6" xfId="1322" xr:uid="{00000000-0005-0000-0000-000076040000}"/>
    <cellStyle name="Normal 2 2 2 2 6 2" xfId="1787" xr:uid="{00000000-0005-0000-0000-000077040000}"/>
    <cellStyle name="Normal 2 2 2 2 7" xfId="1419" xr:uid="{00000000-0005-0000-0000-000078040000}"/>
    <cellStyle name="Normal 2 2 2 3" xfId="382" xr:uid="{00000000-0005-0000-0000-000079040000}"/>
    <cellStyle name="Normal 2 2 3" xfId="156" xr:uid="{00000000-0005-0000-0000-00007A040000}"/>
    <cellStyle name="Normal 2 2 3 2" xfId="965" xr:uid="{00000000-0005-0000-0000-00007B040000}"/>
    <cellStyle name="Normal 2 2 3 2 2" xfId="1166" xr:uid="{00000000-0005-0000-0000-00007C040000}"/>
    <cellStyle name="Normal 2 2 3 2 2 2" xfId="1626" xr:uid="{00000000-0005-0000-0000-00007D040000}"/>
    <cellStyle name="Normal 2 2 3 2 3" xfId="1326" xr:uid="{00000000-0005-0000-0000-00007E040000}"/>
    <cellStyle name="Normal 2 2 3 2 3 2" xfId="1791" xr:uid="{00000000-0005-0000-0000-00007F040000}"/>
    <cellStyle name="Normal 2 2 3 2 4" xfId="1477" xr:uid="{00000000-0005-0000-0000-000080040000}"/>
    <cellStyle name="Normal 2 2 3 3" xfId="1058" xr:uid="{00000000-0005-0000-0000-000081040000}"/>
    <cellStyle name="Normal 2 2 3 3 2" xfId="1167" xr:uid="{00000000-0005-0000-0000-000082040000}"/>
    <cellStyle name="Normal 2 2 3 3 2 2" xfId="1627" xr:uid="{00000000-0005-0000-0000-000083040000}"/>
    <cellStyle name="Normal 2 2 3 3 3" xfId="1327" xr:uid="{00000000-0005-0000-0000-000084040000}"/>
    <cellStyle name="Normal 2 2 3 3 3 2" xfId="1792" xr:uid="{00000000-0005-0000-0000-000085040000}"/>
    <cellStyle name="Normal 2 2 3 3 4" xfId="1520" xr:uid="{00000000-0005-0000-0000-000086040000}"/>
    <cellStyle name="Normal 2 2 3 4" xfId="1165" xr:uid="{00000000-0005-0000-0000-000087040000}"/>
    <cellStyle name="Normal 2 2 3 4 2" xfId="1625" xr:uid="{00000000-0005-0000-0000-000088040000}"/>
    <cellStyle name="Normal 2 2 3 5" xfId="1219" xr:uid="{00000000-0005-0000-0000-000089040000}"/>
    <cellStyle name="Normal 2 2 3 5 2" xfId="1684" xr:uid="{00000000-0005-0000-0000-00008A040000}"/>
    <cellStyle name="Normal 2 2 3 6" xfId="1325" xr:uid="{00000000-0005-0000-0000-00008B040000}"/>
    <cellStyle name="Normal 2 2 3 6 2" xfId="1790" xr:uid="{00000000-0005-0000-0000-00008C040000}"/>
    <cellStyle name="Normal 2 2 3 7" xfId="1420" xr:uid="{00000000-0005-0000-0000-00008D040000}"/>
    <cellStyle name="Normal 2 2 3 8" xfId="765" xr:uid="{00000000-0005-0000-0000-00008E040000}"/>
    <cellStyle name="Normal 2 2 4" xfId="154" xr:uid="{00000000-0005-0000-0000-00008F040000}"/>
    <cellStyle name="Normal 2 2 4 2" xfId="966" xr:uid="{00000000-0005-0000-0000-000090040000}"/>
    <cellStyle name="Normal 2 2 4 2 2" xfId="1169" xr:uid="{00000000-0005-0000-0000-000091040000}"/>
    <cellStyle name="Normal 2 2 4 2 2 2" xfId="1629" xr:uid="{00000000-0005-0000-0000-000092040000}"/>
    <cellStyle name="Normal 2 2 4 2 3" xfId="1329" xr:uid="{00000000-0005-0000-0000-000093040000}"/>
    <cellStyle name="Normal 2 2 4 2 3 2" xfId="1794" xr:uid="{00000000-0005-0000-0000-000094040000}"/>
    <cellStyle name="Normal 2 2 4 2 4" xfId="1478" xr:uid="{00000000-0005-0000-0000-000095040000}"/>
    <cellStyle name="Normal 2 2 4 3" xfId="1059" xr:uid="{00000000-0005-0000-0000-000096040000}"/>
    <cellStyle name="Normal 2 2 4 3 2" xfId="1170" xr:uid="{00000000-0005-0000-0000-000097040000}"/>
    <cellStyle name="Normal 2 2 4 3 2 2" xfId="1630" xr:uid="{00000000-0005-0000-0000-000098040000}"/>
    <cellStyle name="Normal 2 2 4 3 3" xfId="1330" xr:uid="{00000000-0005-0000-0000-000099040000}"/>
    <cellStyle name="Normal 2 2 4 3 3 2" xfId="1795" xr:uid="{00000000-0005-0000-0000-00009A040000}"/>
    <cellStyle name="Normal 2 2 4 3 4" xfId="1521" xr:uid="{00000000-0005-0000-0000-00009B040000}"/>
    <cellStyle name="Normal 2 2 4 4" xfId="1168" xr:uid="{00000000-0005-0000-0000-00009C040000}"/>
    <cellStyle name="Normal 2 2 4 4 2" xfId="1628" xr:uid="{00000000-0005-0000-0000-00009D040000}"/>
    <cellStyle name="Normal 2 2 4 5" xfId="1220" xr:uid="{00000000-0005-0000-0000-00009E040000}"/>
    <cellStyle name="Normal 2 2 4 5 2" xfId="1685" xr:uid="{00000000-0005-0000-0000-00009F040000}"/>
    <cellStyle name="Normal 2 2 4 6" xfId="1328" xr:uid="{00000000-0005-0000-0000-0000A0040000}"/>
    <cellStyle name="Normal 2 2 4 6 2" xfId="1793" xr:uid="{00000000-0005-0000-0000-0000A1040000}"/>
    <cellStyle name="Normal 2 2 4 7" xfId="1421" xr:uid="{00000000-0005-0000-0000-0000A2040000}"/>
    <cellStyle name="Normal 2 2 4 8" xfId="766" xr:uid="{00000000-0005-0000-0000-0000A3040000}"/>
    <cellStyle name="Normal 2 2 5" xfId="767" xr:uid="{00000000-0005-0000-0000-0000A4040000}"/>
    <cellStyle name="Normal 2 2 6" xfId="875" xr:uid="{00000000-0005-0000-0000-0000A5040000}"/>
    <cellStyle name="Normal 2 2 7" xfId="763" xr:uid="{00000000-0005-0000-0000-0000A6040000}"/>
    <cellStyle name="Normal 2 2 8" xfId="1000" xr:uid="{00000000-0005-0000-0000-0000A7040000}"/>
    <cellStyle name="Normal 2 2 8 2" xfId="1171" xr:uid="{00000000-0005-0000-0000-0000A8040000}"/>
    <cellStyle name="Normal 2 2 8 2 2" xfId="1631" xr:uid="{00000000-0005-0000-0000-0000A9040000}"/>
    <cellStyle name="Normal 2 2 8 3" xfId="1331" xr:uid="{00000000-0005-0000-0000-0000AA040000}"/>
    <cellStyle name="Normal 2 2 8 3 2" xfId="1796" xr:uid="{00000000-0005-0000-0000-0000AB040000}"/>
    <cellStyle name="Normal 2 2 8 4" xfId="1486" xr:uid="{00000000-0005-0000-0000-0000AC040000}"/>
    <cellStyle name="Normal 2 2 9" xfId="1161" xr:uid="{00000000-0005-0000-0000-0000AD040000}"/>
    <cellStyle name="Normal 2 2 9 2" xfId="1621" xr:uid="{00000000-0005-0000-0000-0000AE040000}"/>
    <cellStyle name="Normal 2 20" xfId="157" xr:uid="{00000000-0005-0000-0000-0000AF040000}"/>
    <cellStyle name="Normal 2 21" xfId="158" xr:uid="{00000000-0005-0000-0000-0000B0040000}"/>
    <cellStyle name="Normal 2 22" xfId="159" xr:uid="{00000000-0005-0000-0000-0000B1040000}"/>
    <cellStyle name="Normal 2 23" xfId="160" xr:uid="{00000000-0005-0000-0000-0000B2040000}"/>
    <cellStyle name="Normal 2 24" xfId="161" xr:uid="{00000000-0005-0000-0000-0000B3040000}"/>
    <cellStyle name="Normal 2 25" xfId="162" xr:uid="{00000000-0005-0000-0000-0000B4040000}"/>
    <cellStyle name="Normal 2 26" xfId="163" xr:uid="{00000000-0005-0000-0000-0000B5040000}"/>
    <cellStyle name="Normal 2 27" xfId="164" xr:uid="{00000000-0005-0000-0000-0000B6040000}"/>
    <cellStyle name="Normal 2 28" xfId="165" xr:uid="{00000000-0005-0000-0000-0000B7040000}"/>
    <cellStyle name="Normal 2 29" xfId="166" xr:uid="{00000000-0005-0000-0000-0000B8040000}"/>
    <cellStyle name="Normal 2 3" xfId="167" xr:uid="{00000000-0005-0000-0000-0000B9040000}"/>
    <cellStyle name="Normal 2 3 10" xfId="768" xr:uid="{00000000-0005-0000-0000-0000BA040000}"/>
    <cellStyle name="Normal 2 3 2" xfId="168" xr:uid="{00000000-0005-0000-0000-0000BB040000}"/>
    <cellStyle name="Normal 2 3 2 2" xfId="169" xr:uid="{00000000-0005-0000-0000-0000BC040000}"/>
    <cellStyle name="Normal 2 3 2 2 2" xfId="170" xr:uid="{00000000-0005-0000-0000-0000BD040000}"/>
    <cellStyle name="Normal 2 3 2 2 2 2" xfId="171" xr:uid="{00000000-0005-0000-0000-0000BE040000}"/>
    <cellStyle name="Normal 2 3 2 2 3" xfId="1333" xr:uid="{00000000-0005-0000-0000-0000BF040000}"/>
    <cellStyle name="Normal 2 3 2 2 3 2" xfId="1798" xr:uid="{00000000-0005-0000-0000-0000C0040000}"/>
    <cellStyle name="Normal 2 3 2 2 4" xfId="1479" xr:uid="{00000000-0005-0000-0000-0000C1040000}"/>
    <cellStyle name="Normal 2 3 2 3" xfId="172" xr:uid="{00000000-0005-0000-0000-0000C2040000}"/>
    <cellStyle name="Normal 2 3 2 3 2" xfId="173" xr:uid="{00000000-0005-0000-0000-0000C3040000}"/>
    <cellStyle name="Normal 2 3 2 3 2 2" xfId="1633" xr:uid="{00000000-0005-0000-0000-0000C4040000}"/>
    <cellStyle name="Normal 2 3 2 3 3" xfId="174" xr:uid="{00000000-0005-0000-0000-0000C5040000}"/>
    <cellStyle name="Normal 2 3 2 3 3 2" xfId="1799" xr:uid="{00000000-0005-0000-0000-0000C6040000}"/>
    <cellStyle name="Normal 2 3 2 3 4" xfId="175" xr:uid="{00000000-0005-0000-0000-0000C7040000}"/>
    <cellStyle name="Normal 2 3 2 3 5" xfId="176" xr:uid="{00000000-0005-0000-0000-0000C8040000}"/>
    <cellStyle name="Normal 2 3 2 3 6" xfId="177" xr:uid="{00000000-0005-0000-0000-0000C9040000}"/>
    <cellStyle name="Normal 2 3 2 3 6 2" xfId="178" xr:uid="{00000000-0005-0000-0000-0000CA040000}"/>
    <cellStyle name="Normal 2 3 2 3 6 2 2" xfId="179" xr:uid="{00000000-0005-0000-0000-0000CB040000}"/>
    <cellStyle name="Normal 2 3 2 3 6 2 2 2" xfId="180" xr:uid="{00000000-0005-0000-0000-0000CC040000}"/>
    <cellStyle name="Normal 2 3 2 4" xfId="181" xr:uid="{00000000-0005-0000-0000-0000CD040000}"/>
    <cellStyle name="Normal 2 3 2 4 2" xfId="1632" xr:uid="{00000000-0005-0000-0000-0000CE040000}"/>
    <cellStyle name="Normal 2 3 2 5" xfId="1221" xr:uid="{00000000-0005-0000-0000-0000CF040000}"/>
    <cellStyle name="Normal 2 3 2 5 2" xfId="1686" xr:uid="{00000000-0005-0000-0000-0000D0040000}"/>
    <cellStyle name="Normal 2 3 2 6" xfId="1332" xr:uid="{00000000-0005-0000-0000-0000D1040000}"/>
    <cellStyle name="Normal 2 3 2 6 2" xfId="1797" xr:uid="{00000000-0005-0000-0000-0000D2040000}"/>
    <cellStyle name="Normal 2 3 2 7" xfId="1422" xr:uid="{00000000-0005-0000-0000-0000D3040000}"/>
    <cellStyle name="Normal 2 3 3" xfId="182" xr:uid="{00000000-0005-0000-0000-0000D4040000}"/>
    <cellStyle name="Normal 2 3 3 2" xfId="183" xr:uid="{00000000-0005-0000-0000-0000D5040000}"/>
    <cellStyle name="Normal 2 3 3 2 2" xfId="1634" xr:uid="{00000000-0005-0000-0000-0000D6040000}"/>
    <cellStyle name="Normal 2 3 3 3" xfId="1334" xr:uid="{00000000-0005-0000-0000-0000D7040000}"/>
    <cellStyle name="Normal 2 3 3 3 2" xfId="1800" xr:uid="{00000000-0005-0000-0000-0000D8040000}"/>
    <cellStyle name="Normal 2 3 3 4" xfId="1442" xr:uid="{00000000-0005-0000-0000-0000D9040000}"/>
    <cellStyle name="Normal 2 3 4" xfId="184" xr:uid="{00000000-0005-0000-0000-0000DA040000}"/>
    <cellStyle name="Normal 2 3 4 2" xfId="185" xr:uid="{00000000-0005-0000-0000-0000DB040000}"/>
    <cellStyle name="Normal 2 3 4 2 2" xfId="186" xr:uid="{00000000-0005-0000-0000-0000DC040000}"/>
    <cellStyle name="Normal 2 3 5" xfId="187" xr:uid="{00000000-0005-0000-0000-0000DD040000}"/>
    <cellStyle name="Normal 2 3 5 2" xfId="188" xr:uid="{00000000-0005-0000-0000-0000DE040000}"/>
    <cellStyle name="Normal 2 3 5 2 2" xfId="189" xr:uid="{00000000-0005-0000-0000-0000DF040000}"/>
    <cellStyle name="Normal 2 3 6" xfId="190" xr:uid="{00000000-0005-0000-0000-0000E0040000}"/>
    <cellStyle name="Normal 2 3 6 2" xfId="191" xr:uid="{00000000-0005-0000-0000-0000E1040000}"/>
    <cellStyle name="Normal 2 3 7" xfId="192" xr:uid="{00000000-0005-0000-0000-0000E2040000}"/>
    <cellStyle name="Normal 2 3 7 2" xfId="193" xr:uid="{00000000-0005-0000-0000-0000E3040000}"/>
    <cellStyle name="Normal 2 3 7 3" xfId="194" xr:uid="{00000000-0005-0000-0000-0000E4040000}"/>
    <cellStyle name="Normal 2 3 7 4" xfId="195" xr:uid="{00000000-0005-0000-0000-0000E5040000}"/>
    <cellStyle name="Normal 2 3 7 5" xfId="196" xr:uid="{00000000-0005-0000-0000-0000E6040000}"/>
    <cellStyle name="Normal 2 3 7 6" xfId="197" xr:uid="{00000000-0005-0000-0000-0000E7040000}"/>
    <cellStyle name="Normal 2 3 7 6 2" xfId="198" xr:uid="{00000000-0005-0000-0000-0000E8040000}"/>
    <cellStyle name="Normal 2 3 7 6 2 2" xfId="199" xr:uid="{00000000-0005-0000-0000-0000E9040000}"/>
    <cellStyle name="Normal 2 3 7 6 2 2 2" xfId="200" xr:uid="{00000000-0005-0000-0000-0000EA040000}"/>
    <cellStyle name="Normal 2 3 8" xfId="201" xr:uid="{00000000-0005-0000-0000-0000EB040000}"/>
    <cellStyle name="Normal 2 3 9" xfId="202" xr:uid="{00000000-0005-0000-0000-0000EC040000}"/>
    <cellStyle name="Normal 2 30" xfId="203" xr:uid="{00000000-0005-0000-0000-0000ED040000}"/>
    <cellStyle name="Normal 2 31" xfId="204" xr:uid="{00000000-0005-0000-0000-0000EE040000}"/>
    <cellStyle name="Normal 2 32" xfId="205" xr:uid="{00000000-0005-0000-0000-0000EF040000}"/>
    <cellStyle name="Normal 2 33" xfId="206" xr:uid="{00000000-0005-0000-0000-0000F0040000}"/>
    <cellStyle name="Normal 2 34" xfId="207" xr:uid="{00000000-0005-0000-0000-0000F1040000}"/>
    <cellStyle name="Normal 2 35" xfId="208" xr:uid="{00000000-0005-0000-0000-0000F2040000}"/>
    <cellStyle name="Normal 2 36" xfId="209" xr:uid="{00000000-0005-0000-0000-0000F3040000}"/>
    <cellStyle name="Normal 2 37" xfId="210" xr:uid="{00000000-0005-0000-0000-0000F4040000}"/>
    <cellStyle name="Normal 2 38" xfId="211" xr:uid="{00000000-0005-0000-0000-0000F5040000}"/>
    <cellStyle name="Normal 2 39" xfId="212" xr:uid="{00000000-0005-0000-0000-0000F6040000}"/>
    <cellStyle name="Normal 2 4" xfId="213" xr:uid="{00000000-0005-0000-0000-0000F7040000}"/>
    <cellStyle name="Normal 2 4 10" xfId="769" xr:uid="{00000000-0005-0000-0000-0000F8040000}"/>
    <cellStyle name="Normal 2 4 2" xfId="214" xr:uid="{00000000-0005-0000-0000-0000F9040000}"/>
    <cellStyle name="Normal 2 4 2 2" xfId="967" xr:uid="{00000000-0005-0000-0000-0000FA040000}"/>
    <cellStyle name="Normal 2 4 2 2 2" xfId="1174" xr:uid="{00000000-0005-0000-0000-0000FB040000}"/>
    <cellStyle name="Normal 2 4 2 2 2 2" xfId="1637" xr:uid="{00000000-0005-0000-0000-0000FC040000}"/>
    <cellStyle name="Normal 2 4 2 2 3" xfId="1337" xr:uid="{00000000-0005-0000-0000-0000FD040000}"/>
    <cellStyle name="Normal 2 4 2 2 3 2" xfId="1803" xr:uid="{00000000-0005-0000-0000-0000FE040000}"/>
    <cellStyle name="Normal 2 4 2 2 4" xfId="1480" xr:uid="{00000000-0005-0000-0000-0000FF040000}"/>
    <cellStyle name="Normal 2 4 2 3" xfId="1061" xr:uid="{00000000-0005-0000-0000-000000050000}"/>
    <cellStyle name="Normal 2 4 2 3 2" xfId="1175" xr:uid="{00000000-0005-0000-0000-000001050000}"/>
    <cellStyle name="Normal 2 4 2 3 2 2" xfId="1638" xr:uid="{00000000-0005-0000-0000-000002050000}"/>
    <cellStyle name="Normal 2 4 2 3 3" xfId="1338" xr:uid="{00000000-0005-0000-0000-000003050000}"/>
    <cellStyle name="Normal 2 4 2 3 3 2" xfId="1804" xr:uid="{00000000-0005-0000-0000-000004050000}"/>
    <cellStyle name="Normal 2 4 2 3 4" xfId="1523" xr:uid="{00000000-0005-0000-0000-000005050000}"/>
    <cellStyle name="Normal 2 4 2 4" xfId="1173" xr:uid="{00000000-0005-0000-0000-000006050000}"/>
    <cellStyle name="Normal 2 4 2 4 2" xfId="1636" xr:uid="{00000000-0005-0000-0000-000007050000}"/>
    <cellStyle name="Normal 2 4 2 5" xfId="1223" xr:uid="{00000000-0005-0000-0000-000008050000}"/>
    <cellStyle name="Normal 2 4 2 5 2" xfId="1688" xr:uid="{00000000-0005-0000-0000-000009050000}"/>
    <cellStyle name="Normal 2 4 2 6" xfId="1336" xr:uid="{00000000-0005-0000-0000-00000A050000}"/>
    <cellStyle name="Normal 2 4 2 6 2" xfId="1802" xr:uid="{00000000-0005-0000-0000-00000B050000}"/>
    <cellStyle name="Normal 2 4 2 7" xfId="1424" xr:uid="{00000000-0005-0000-0000-00000C050000}"/>
    <cellStyle name="Normal 2 4 2 8" xfId="770" xr:uid="{00000000-0005-0000-0000-00000D050000}"/>
    <cellStyle name="Normal 2 4 3" xfId="215" xr:uid="{00000000-0005-0000-0000-00000E050000}"/>
    <cellStyle name="Normal 2 4 3 2" xfId="1176" xr:uid="{00000000-0005-0000-0000-00000F050000}"/>
    <cellStyle name="Normal 2 4 3 2 2" xfId="1639" xr:uid="{00000000-0005-0000-0000-000010050000}"/>
    <cellStyle name="Normal 2 4 3 3" xfId="1339" xr:uid="{00000000-0005-0000-0000-000011050000}"/>
    <cellStyle name="Normal 2 4 3 3 2" xfId="1805" xr:uid="{00000000-0005-0000-0000-000012050000}"/>
    <cellStyle name="Normal 2 4 3 4" xfId="1435" xr:uid="{00000000-0005-0000-0000-000013050000}"/>
    <cellStyle name="Normal 2 4 3 5" xfId="891" xr:uid="{00000000-0005-0000-0000-000014050000}"/>
    <cellStyle name="Normal 2 4 4" xfId="1060" xr:uid="{00000000-0005-0000-0000-000015050000}"/>
    <cellStyle name="Normal 2 4 4 2" xfId="1177" xr:uid="{00000000-0005-0000-0000-000016050000}"/>
    <cellStyle name="Normal 2 4 4 2 2" xfId="1640" xr:uid="{00000000-0005-0000-0000-000017050000}"/>
    <cellStyle name="Normal 2 4 4 3" xfId="1340" xr:uid="{00000000-0005-0000-0000-000018050000}"/>
    <cellStyle name="Normal 2 4 4 3 2" xfId="1806" xr:uid="{00000000-0005-0000-0000-000019050000}"/>
    <cellStyle name="Normal 2 4 4 4" xfId="1522" xr:uid="{00000000-0005-0000-0000-00001A050000}"/>
    <cellStyle name="Normal 2 4 5" xfId="1172" xr:uid="{00000000-0005-0000-0000-00001B050000}"/>
    <cellStyle name="Normal 2 4 5 2" xfId="1635" xr:uid="{00000000-0005-0000-0000-00001C050000}"/>
    <cellStyle name="Normal 2 4 6" xfId="1222" xr:uid="{00000000-0005-0000-0000-00001D050000}"/>
    <cellStyle name="Normal 2 4 6 2" xfId="1687" xr:uid="{00000000-0005-0000-0000-00001E050000}"/>
    <cellStyle name="Normal 2 4 7" xfId="1335" xr:uid="{00000000-0005-0000-0000-00001F050000}"/>
    <cellStyle name="Normal 2 4 7 2" xfId="1801" xr:uid="{00000000-0005-0000-0000-000020050000}"/>
    <cellStyle name="Normal 2 4 8" xfId="1423" xr:uid="{00000000-0005-0000-0000-000021050000}"/>
    <cellStyle name="Normal 2 4 9" xfId="1850" xr:uid="{00000000-0005-0000-0000-000022050000}"/>
    <cellStyle name="Normal 2 40" xfId="216" xr:uid="{00000000-0005-0000-0000-000023050000}"/>
    <cellStyle name="Normal 2 41" xfId="143" xr:uid="{00000000-0005-0000-0000-000024050000}"/>
    <cellStyle name="Normal 2 42" xfId="54" xr:uid="{00000000-0005-0000-0000-000025050000}"/>
    <cellStyle name="Normal 2 43" xfId="1891" xr:uid="{A740D39C-EE61-4FC5-B8BC-842B7F2B1BB3}"/>
    <cellStyle name="Normal 2 5" xfId="217" xr:uid="{00000000-0005-0000-0000-000026050000}"/>
    <cellStyle name="Normal 2 5 2" xfId="771" xr:uid="{00000000-0005-0000-0000-000027050000}"/>
    <cellStyle name="Normal 2 5 3" xfId="772" xr:uid="{00000000-0005-0000-0000-000028050000}"/>
    <cellStyle name="Normal 2 5 4" xfId="912" xr:uid="{00000000-0005-0000-0000-000029050000}"/>
    <cellStyle name="Normal 2 5 5" xfId="400" xr:uid="{00000000-0005-0000-0000-00002A050000}"/>
    <cellStyle name="Normal 2 58 3" xfId="218" xr:uid="{00000000-0005-0000-0000-00002B050000}"/>
    <cellStyle name="Normal 2 6" xfId="219" xr:uid="{00000000-0005-0000-0000-00002C050000}"/>
    <cellStyle name="Normal 2 6 2" xfId="773" xr:uid="{00000000-0005-0000-0000-00002D050000}"/>
    <cellStyle name="Normal 2 7" xfId="220" xr:uid="{00000000-0005-0000-0000-00002E050000}"/>
    <cellStyle name="Normal 2 8" xfId="221" xr:uid="{00000000-0005-0000-0000-00002F050000}"/>
    <cellStyle name="Normal 2 8 2" xfId="774" xr:uid="{00000000-0005-0000-0000-000030050000}"/>
    <cellStyle name="Normal 2 9" xfId="222" xr:uid="{00000000-0005-0000-0000-000031050000}"/>
    <cellStyle name="Normal 2 9 2" xfId="775" xr:uid="{00000000-0005-0000-0000-000032050000}"/>
    <cellStyle name="Normal 2_Cuentas 3 y 5 Final Revisada" xfId="776" xr:uid="{00000000-0005-0000-0000-000033050000}"/>
    <cellStyle name="Normal 20" xfId="223" xr:uid="{00000000-0005-0000-0000-000034050000}"/>
    <cellStyle name="Normal 21" xfId="224" xr:uid="{00000000-0005-0000-0000-000035050000}"/>
    <cellStyle name="Normal 21 2" xfId="410" xr:uid="{00000000-0005-0000-0000-000036050000}"/>
    <cellStyle name="Normal 22" xfId="225" xr:uid="{00000000-0005-0000-0000-000037050000}"/>
    <cellStyle name="Normal 23" xfId="226" xr:uid="{00000000-0005-0000-0000-000038050000}"/>
    <cellStyle name="Normal 24" xfId="227" xr:uid="{00000000-0005-0000-0000-000039050000}"/>
    <cellStyle name="Normal 25" xfId="228" xr:uid="{00000000-0005-0000-0000-00003A050000}"/>
    <cellStyle name="Normal 26" xfId="229" xr:uid="{00000000-0005-0000-0000-00003B050000}"/>
    <cellStyle name="Normal 26 2" xfId="399" xr:uid="{00000000-0005-0000-0000-00003C050000}"/>
    <cellStyle name="Normal 27" xfId="230" xr:uid="{00000000-0005-0000-0000-00003D050000}"/>
    <cellStyle name="Normal 27 2" xfId="945" xr:uid="{00000000-0005-0000-0000-00003E050000}"/>
    <cellStyle name="Normal 27 2 2" xfId="1179" xr:uid="{00000000-0005-0000-0000-00003F050000}"/>
    <cellStyle name="Normal 27 2 2 2" xfId="1642" xr:uid="{00000000-0005-0000-0000-000040050000}"/>
    <cellStyle name="Normal 27 2 3" xfId="1342" xr:uid="{00000000-0005-0000-0000-000041050000}"/>
    <cellStyle name="Normal 27 2 3 2" xfId="1808" xr:uid="{00000000-0005-0000-0000-000042050000}"/>
    <cellStyle name="Normal 27 2 4" xfId="1475" xr:uid="{00000000-0005-0000-0000-000043050000}"/>
    <cellStyle name="Normal 27 3" xfId="1056" xr:uid="{00000000-0005-0000-0000-000044050000}"/>
    <cellStyle name="Normal 27 3 2" xfId="1180" xr:uid="{00000000-0005-0000-0000-000045050000}"/>
    <cellStyle name="Normal 27 3 2 2" xfId="1643" xr:uid="{00000000-0005-0000-0000-000046050000}"/>
    <cellStyle name="Normal 27 3 3" xfId="1343" xr:uid="{00000000-0005-0000-0000-000047050000}"/>
    <cellStyle name="Normal 27 3 3 2" xfId="1809" xr:uid="{00000000-0005-0000-0000-000048050000}"/>
    <cellStyle name="Normal 27 3 4" xfId="1518" xr:uid="{00000000-0005-0000-0000-000049050000}"/>
    <cellStyle name="Normal 27 4" xfId="1178" xr:uid="{00000000-0005-0000-0000-00004A050000}"/>
    <cellStyle name="Normal 27 4 2" xfId="1641" xr:uid="{00000000-0005-0000-0000-00004B050000}"/>
    <cellStyle name="Normal 27 5" xfId="1217" xr:uid="{00000000-0005-0000-0000-00004C050000}"/>
    <cellStyle name="Normal 27 5 2" xfId="1682" xr:uid="{00000000-0005-0000-0000-00004D050000}"/>
    <cellStyle name="Normal 27 6" xfId="1341" xr:uid="{00000000-0005-0000-0000-00004E050000}"/>
    <cellStyle name="Normal 27 6 2" xfId="1807" xr:uid="{00000000-0005-0000-0000-00004F050000}"/>
    <cellStyle name="Normal 27 7" xfId="1418" xr:uid="{00000000-0005-0000-0000-000050050000}"/>
    <cellStyle name="Normal 27 8" xfId="416" xr:uid="{00000000-0005-0000-0000-000051050000}"/>
    <cellStyle name="Normal 28" xfId="231" xr:uid="{00000000-0005-0000-0000-000052050000}"/>
    <cellStyle name="Normal 29" xfId="232" xr:uid="{00000000-0005-0000-0000-000053050000}"/>
    <cellStyle name="Normal 29 2" xfId="998" xr:uid="{00000000-0005-0000-0000-000054050000}"/>
    <cellStyle name="Normal 3" xfId="9" xr:uid="{00000000-0005-0000-0000-000055050000}"/>
    <cellStyle name="Normal 3 10" xfId="234" xr:uid="{00000000-0005-0000-0000-000056050000}"/>
    <cellStyle name="Normal 3 10 2" xfId="1382" xr:uid="{00000000-0005-0000-0000-000057050000}"/>
    <cellStyle name="Normal 3 11" xfId="233" xr:uid="{00000000-0005-0000-0000-000058050000}"/>
    <cellStyle name="Normal 3 12" xfId="59" xr:uid="{00000000-0005-0000-0000-000059050000}"/>
    <cellStyle name="Normal 3 2" xfId="61" xr:uid="{00000000-0005-0000-0000-00005A050000}"/>
    <cellStyle name="Normal 3 2 2" xfId="236" xr:uid="{00000000-0005-0000-0000-00005B050000}"/>
    <cellStyle name="Normal 3 2 2 2" xfId="874" xr:uid="{00000000-0005-0000-0000-00005C050000}"/>
    <cellStyle name="Normal 3 2 3" xfId="235" xr:uid="{00000000-0005-0000-0000-00005D050000}"/>
    <cellStyle name="Normal 3 2 3 2" xfId="778" xr:uid="{00000000-0005-0000-0000-00005E050000}"/>
    <cellStyle name="Normal 3 2 4" xfId="414" xr:uid="{00000000-0005-0000-0000-00005F050000}"/>
    <cellStyle name="Normal 3 2 5" xfId="1048" xr:uid="{00000000-0005-0000-0000-000060050000}"/>
    <cellStyle name="Normal 3 2 6" xfId="387" xr:uid="{00000000-0005-0000-0000-000061050000}"/>
    <cellStyle name="Normal 3 3" xfId="237" xr:uid="{00000000-0005-0000-0000-000062050000}"/>
    <cellStyle name="Normal 3 3 2" xfId="968" xr:uid="{00000000-0005-0000-0000-000063050000}"/>
    <cellStyle name="Normal 3 3 2 2" xfId="1182" xr:uid="{00000000-0005-0000-0000-000064050000}"/>
    <cellStyle name="Normal 3 3 2 2 2" xfId="1646" xr:uid="{00000000-0005-0000-0000-000065050000}"/>
    <cellStyle name="Normal 3 3 2 3" xfId="1345" xr:uid="{00000000-0005-0000-0000-000066050000}"/>
    <cellStyle name="Normal 3 3 2 3 2" xfId="1812" xr:uid="{00000000-0005-0000-0000-000067050000}"/>
    <cellStyle name="Normal 3 3 2 4" xfId="1481" xr:uid="{00000000-0005-0000-0000-000068050000}"/>
    <cellStyle name="Normal 3 3 3" xfId="1062" xr:uid="{00000000-0005-0000-0000-000069050000}"/>
    <cellStyle name="Normal 3 3 3 2" xfId="1183" xr:uid="{00000000-0005-0000-0000-00006A050000}"/>
    <cellStyle name="Normal 3 3 3 2 2" xfId="1647" xr:uid="{00000000-0005-0000-0000-00006B050000}"/>
    <cellStyle name="Normal 3 3 3 3" xfId="1346" xr:uid="{00000000-0005-0000-0000-00006C050000}"/>
    <cellStyle name="Normal 3 3 3 3 2" xfId="1813" xr:uid="{00000000-0005-0000-0000-00006D050000}"/>
    <cellStyle name="Normal 3 3 3 4" xfId="1524" xr:uid="{00000000-0005-0000-0000-00006E050000}"/>
    <cellStyle name="Normal 3 3 4" xfId="1181" xr:uid="{00000000-0005-0000-0000-00006F050000}"/>
    <cellStyle name="Normal 3 3 4 2" xfId="1645" xr:uid="{00000000-0005-0000-0000-000070050000}"/>
    <cellStyle name="Normal 3 3 5" xfId="1224" xr:uid="{00000000-0005-0000-0000-000071050000}"/>
    <cellStyle name="Normal 3 3 5 2" xfId="1689" xr:uid="{00000000-0005-0000-0000-000072050000}"/>
    <cellStyle name="Normal 3 3 6" xfId="1344" xr:uid="{00000000-0005-0000-0000-000073050000}"/>
    <cellStyle name="Normal 3 3 6 2" xfId="1811" xr:uid="{00000000-0005-0000-0000-000074050000}"/>
    <cellStyle name="Normal 3 3 7" xfId="1425" xr:uid="{00000000-0005-0000-0000-000075050000}"/>
    <cellStyle name="Normal 3 3 8" xfId="779" xr:uid="{00000000-0005-0000-0000-000076050000}"/>
    <cellStyle name="Normal 3 4" xfId="238" xr:uid="{00000000-0005-0000-0000-000077050000}"/>
    <cellStyle name="Normal 3 4 2" xfId="780" xr:uid="{00000000-0005-0000-0000-000078050000}"/>
    <cellStyle name="Normal 3 5" xfId="239" xr:uid="{00000000-0005-0000-0000-000079050000}"/>
    <cellStyle name="Normal 3 5 2" xfId="781" xr:uid="{00000000-0005-0000-0000-00007A050000}"/>
    <cellStyle name="Normal 3 6" xfId="240" xr:uid="{00000000-0005-0000-0000-00007B050000}"/>
    <cellStyle name="Normal 3 6 2" xfId="241" xr:uid="{00000000-0005-0000-0000-00007C050000}"/>
    <cellStyle name="Normal 3 6 3" xfId="242" xr:uid="{00000000-0005-0000-0000-00007D050000}"/>
    <cellStyle name="Normal 3 6 4" xfId="243" xr:uid="{00000000-0005-0000-0000-00007E050000}"/>
    <cellStyle name="Normal 3 6 5" xfId="244" xr:uid="{00000000-0005-0000-0000-00007F050000}"/>
    <cellStyle name="Normal 3 6 6" xfId="777" xr:uid="{00000000-0005-0000-0000-000080050000}"/>
    <cellStyle name="Normal 3 7" xfId="245" xr:uid="{00000000-0005-0000-0000-000081050000}"/>
    <cellStyle name="Normal 3 7 2" xfId="1184" xr:uid="{00000000-0005-0000-0000-000082050000}"/>
    <cellStyle name="Normal 3 7 2 2" xfId="1648" xr:uid="{00000000-0005-0000-0000-000083050000}"/>
    <cellStyle name="Normal 3 7 3" xfId="1347" xr:uid="{00000000-0005-0000-0000-000084050000}"/>
    <cellStyle name="Normal 3 7 3 2" xfId="1814" xr:uid="{00000000-0005-0000-0000-000085050000}"/>
    <cellStyle name="Normal 3 7 4" xfId="1485" xr:uid="{00000000-0005-0000-0000-000086050000}"/>
    <cellStyle name="Normal 3 8" xfId="246" xr:uid="{00000000-0005-0000-0000-000087050000}"/>
    <cellStyle name="Normal 3 8 2" xfId="1644" xr:uid="{00000000-0005-0000-0000-000088050000}"/>
    <cellStyle name="Normal 3 9" xfId="247" xr:uid="{00000000-0005-0000-0000-000089050000}"/>
    <cellStyle name="Normal 3 9 2" xfId="1810" xr:uid="{00000000-0005-0000-0000-00008A050000}"/>
    <cellStyle name="Normal 30" xfId="248" xr:uid="{00000000-0005-0000-0000-00008B050000}"/>
    <cellStyle name="Normal 30 2" xfId="1071" xr:uid="{00000000-0005-0000-0000-00008C050000}"/>
    <cellStyle name="Normal 31" xfId="249" xr:uid="{00000000-0005-0000-0000-00008D050000}"/>
    <cellStyle name="Normal 31 2" xfId="1232" xr:uid="{00000000-0005-0000-0000-00008E050000}"/>
    <cellStyle name="Normal 32" xfId="250" xr:uid="{00000000-0005-0000-0000-00008F050000}"/>
    <cellStyle name="Normal 32 2" xfId="1381" xr:uid="{00000000-0005-0000-0000-000090050000}"/>
    <cellStyle name="Normal 33" xfId="251" xr:uid="{00000000-0005-0000-0000-000091050000}"/>
    <cellStyle name="Normal 33 2" xfId="1482" xr:uid="{00000000-0005-0000-0000-000092050000}"/>
    <cellStyle name="Normal 34" xfId="252" xr:uid="{00000000-0005-0000-0000-000093050000}"/>
    <cellStyle name="Normal 35" xfId="253" xr:uid="{00000000-0005-0000-0000-000094050000}"/>
    <cellStyle name="Normal 36" xfId="254" xr:uid="{00000000-0005-0000-0000-000095050000}"/>
    <cellStyle name="Normal 37" xfId="255" xr:uid="{00000000-0005-0000-0000-000096050000}"/>
    <cellStyle name="Normal 37 2" xfId="256" xr:uid="{00000000-0005-0000-0000-000097050000}"/>
    <cellStyle name="Normal 37 3" xfId="257" xr:uid="{00000000-0005-0000-0000-000098050000}"/>
    <cellStyle name="Normal 37 4" xfId="258" xr:uid="{00000000-0005-0000-0000-000099050000}"/>
    <cellStyle name="Normal 38" xfId="259" xr:uid="{00000000-0005-0000-0000-00009A050000}"/>
    <cellStyle name="Normal 38 2" xfId="260" xr:uid="{00000000-0005-0000-0000-00009B050000}"/>
    <cellStyle name="Normal 39" xfId="261" xr:uid="{00000000-0005-0000-0000-00009C050000}"/>
    <cellStyle name="Normal 39 2" xfId="262" xr:uid="{00000000-0005-0000-0000-00009D050000}"/>
    <cellStyle name="Normal 4" xfId="263" xr:uid="{00000000-0005-0000-0000-00009E050000}"/>
    <cellStyle name="Normal 4 2" xfId="65" xr:uid="{00000000-0005-0000-0000-00009F050000}"/>
    <cellStyle name="Normal 4 2 10" xfId="264" xr:uid="{00000000-0005-0000-0000-0000A0050000}"/>
    <cellStyle name="Normal 4 2 11" xfId="265" xr:uid="{00000000-0005-0000-0000-0000A1050000}"/>
    <cellStyle name="Normal 4 2 12" xfId="266" xr:uid="{00000000-0005-0000-0000-0000A2050000}"/>
    <cellStyle name="Normal 4 2 13" xfId="267" xr:uid="{00000000-0005-0000-0000-0000A3050000}"/>
    <cellStyle name="Normal 4 2 14" xfId="268" xr:uid="{00000000-0005-0000-0000-0000A4050000}"/>
    <cellStyle name="Normal 4 2 2" xfId="269" xr:uid="{00000000-0005-0000-0000-0000A5050000}"/>
    <cellStyle name="Normal 4 2 2 2" xfId="1185" xr:uid="{00000000-0005-0000-0000-0000A6050000}"/>
    <cellStyle name="Normal 4 2 2 2 2" xfId="1649" xr:uid="{00000000-0005-0000-0000-0000A7050000}"/>
    <cellStyle name="Normal 4 2 2 3" xfId="1348" xr:uid="{00000000-0005-0000-0000-0000A8050000}"/>
    <cellStyle name="Normal 4 2 2 3 2" xfId="1815" xr:uid="{00000000-0005-0000-0000-0000A9050000}"/>
    <cellStyle name="Normal 4 2 2 4" xfId="1440" xr:uid="{00000000-0005-0000-0000-0000AA050000}"/>
    <cellStyle name="Normal 4 2 2 5" xfId="899" xr:uid="{00000000-0005-0000-0000-0000AB050000}"/>
    <cellStyle name="Normal 4 2 3" xfId="270" xr:uid="{00000000-0005-0000-0000-0000AC050000}"/>
    <cellStyle name="Normal 4 2 4" xfId="271" xr:uid="{00000000-0005-0000-0000-0000AD050000}"/>
    <cellStyle name="Normal 4 2 4 2" xfId="272" xr:uid="{00000000-0005-0000-0000-0000AE050000}"/>
    <cellStyle name="Normal 4 2 4 3" xfId="273" xr:uid="{00000000-0005-0000-0000-0000AF050000}"/>
    <cellStyle name="Normal 4 2 4 4" xfId="274" xr:uid="{00000000-0005-0000-0000-0000B0050000}"/>
    <cellStyle name="Normal 4 2 5" xfId="275" xr:uid="{00000000-0005-0000-0000-0000B1050000}"/>
    <cellStyle name="Normal 4 2 5 2" xfId="276" xr:uid="{00000000-0005-0000-0000-0000B2050000}"/>
    <cellStyle name="Normal 4 2 6" xfId="277" xr:uid="{00000000-0005-0000-0000-0000B3050000}"/>
    <cellStyle name="Normal 4 2 6 2" xfId="278" xr:uid="{00000000-0005-0000-0000-0000B4050000}"/>
    <cellStyle name="Normal 4 2 7" xfId="279" xr:uid="{00000000-0005-0000-0000-0000B5050000}"/>
    <cellStyle name="Normal 4 2 7 2" xfId="280" xr:uid="{00000000-0005-0000-0000-0000B6050000}"/>
    <cellStyle name="Normal 4 2 8" xfId="281" xr:uid="{00000000-0005-0000-0000-0000B7050000}"/>
    <cellStyle name="Normal 4 2 8 2" xfId="282" xr:uid="{00000000-0005-0000-0000-0000B8050000}"/>
    <cellStyle name="Normal 4 2 8 2 2" xfId="283" xr:uid="{00000000-0005-0000-0000-0000B9050000}"/>
    <cellStyle name="Normal 4 2 9" xfId="284" xr:uid="{00000000-0005-0000-0000-0000BA050000}"/>
    <cellStyle name="Normal 4 3" xfId="285" xr:uid="{00000000-0005-0000-0000-0000BB050000}"/>
    <cellStyle name="Normal 4 3 2" xfId="913" xr:uid="{00000000-0005-0000-0000-0000BC050000}"/>
    <cellStyle name="Normal 4 3 2 2" xfId="1186" xr:uid="{00000000-0005-0000-0000-0000BD050000}"/>
    <cellStyle name="Normal 4 3 2 2 2" xfId="1650" xr:uid="{00000000-0005-0000-0000-0000BE050000}"/>
    <cellStyle name="Normal 4 3 2 3" xfId="1349" xr:uid="{00000000-0005-0000-0000-0000BF050000}"/>
    <cellStyle name="Normal 4 3 2 3 2" xfId="1816" xr:uid="{00000000-0005-0000-0000-0000C0050000}"/>
    <cellStyle name="Normal 4 3 2 4" xfId="1445" xr:uid="{00000000-0005-0000-0000-0000C1050000}"/>
    <cellStyle name="Normal 4 3 3" xfId="1858" xr:uid="{00000000-0005-0000-0000-0000C2050000}"/>
    <cellStyle name="Normal 4 3 4" xfId="375" xr:uid="{00000000-0005-0000-0000-0000C3050000}"/>
    <cellStyle name="Normal 4 4" xfId="286" xr:uid="{00000000-0005-0000-0000-0000C4050000}"/>
    <cellStyle name="Normal 4 4 2" xfId="1187" xr:uid="{00000000-0005-0000-0000-0000C5050000}"/>
    <cellStyle name="Normal 4 4 2 2" xfId="1651" xr:uid="{00000000-0005-0000-0000-0000C6050000}"/>
    <cellStyle name="Normal 4 4 3" xfId="1350" xr:uid="{00000000-0005-0000-0000-0000C7050000}"/>
    <cellStyle name="Normal 4 4 3 2" xfId="1817" xr:uid="{00000000-0005-0000-0000-0000C8050000}"/>
    <cellStyle name="Normal 4 4 4" xfId="1433" xr:uid="{00000000-0005-0000-0000-0000C9050000}"/>
    <cellStyle name="Normal 4 4 5" xfId="885" xr:uid="{00000000-0005-0000-0000-0000CA050000}"/>
    <cellStyle name="Normal 4 5" xfId="1005" xr:uid="{00000000-0005-0000-0000-0000CB050000}"/>
    <cellStyle name="Normal 4 6" xfId="1848" xr:uid="{00000000-0005-0000-0000-0000CC050000}"/>
    <cellStyle name="Normal 4 7" xfId="341" xr:uid="{00000000-0005-0000-0000-0000CD050000}"/>
    <cellStyle name="Normal 40" xfId="287" xr:uid="{00000000-0005-0000-0000-0000CE050000}"/>
    <cellStyle name="Normal 40 2" xfId="288" xr:uid="{00000000-0005-0000-0000-0000CF050000}"/>
    <cellStyle name="Normal 41" xfId="289" xr:uid="{00000000-0005-0000-0000-0000D0050000}"/>
    <cellStyle name="Normal 41 2" xfId="290" xr:uid="{00000000-0005-0000-0000-0000D1050000}"/>
    <cellStyle name="Normal 41 2 2" xfId="291" xr:uid="{00000000-0005-0000-0000-0000D2050000}"/>
    <cellStyle name="Normal 42" xfId="292" xr:uid="{00000000-0005-0000-0000-0000D3050000}"/>
    <cellStyle name="Normal 43" xfId="293" xr:uid="{00000000-0005-0000-0000-0000D4050000}"/>
    <cellStyle name="Normal 44" xfId="294" xr:uid="{00000000-0005-0000-0000-0000D5050000}"/>
    <cellStyle name="Normal 45" xfId="295" xr:uid="{00000000-0005-0000-0000-0000D6050000}"/>
    <cellStyle name="Normal 46" xfId="296" xr:uid="{00000000-0005-0000-0000-0000D7050000}"/>
    <cellStyle name="Normal 47" xfId="297" xr:uid="{00000000-0005-0000-0000-0000D8050000}"/>
    <cellStyle name="Normal 48" xfId="298" xr:uid="{00000000-0005-0000-0000-0000D9050000}"/>
    <cellStyle name="Normal 49" xfId="299" xr:uid="{00000000-0005-0000-0000-0000DA050000}"/>
    <cellStyle name="Normal 5" xfId="300" xr:uid="{00000000-0005-0000-0000-0000DB050000}"/>
    <cellStyle name="Normal 5 10" xfId="1855" xr:uid="{00000000-0005-0000-0000-0000DC050000}"/>
    <cellStyle name="Normal 5 2" xfId="301" xr:uid="{00000000-0005-0000-0000-0000DD050000}"/>
    <cellStyle name="Normal 5 2 2" xfId="915" xr:uid="{00000000-0005-0000-0000-0000DE050000}"/>
    <cellStyle name="Normal 5 2 2 2" xfId="1189" xr:uid="{00000000-0005-0000-0000-0000DF050000}"/>
    <cellStyle name="Normal 5 2 2 2 2" xfId="1653" xr:uid="{00000000-0005-0000-0000-0000E0050000}"/>
    <cellStyle name="Normal 5 2 2 3" xfId="1352" xr:uid="{00000000-0005-0000-0000-0000E1050000}"/>
    <cellStyle name="Normal 5 2 2 3 2" xfId="1819" xr:uid="{00000000-0005-0000-0000-0000E2050000}"/>
    <cellStyle name="Normal 5 2 2 4" xfId="1447" xr:uid="{00000000-0005-0000-0000-0000E3050000}"/>
    <cellStyle name="Normal 5 2 3" xfId="1860" xr:uid="{00000000-0005-0000-0000-0000E4050000}"/>
    <cellStyle name="Normal 5 3" xfId="873" xr:uid="{00000000-0005-0000-0000-0000E5050000}"/>
    <cellStyle name="Normal 5 3 2" xfId="996" xr:uid="{00000000-0005-0000-0000-0000E6050000}"/>
    <cellStyle name="Normal 5 3 2 2" xfId="1191" xr:uid="{00000000-0005-0000-0000-0000E7050000}"/>
    <cellStyle name="Normal 5 3 2 2 2" xfId="1655" xr:uid="{00000000-0005-0000-0000-0000E8050000}"/>
    <cellStyle name="Normal 5 3 2 3" xfId="1354" xr:uid="{00000000-0005-0000-0000-0000E9050000}"/>
    <cellStyle name="Normal 5 3 2 3 2" xfId="1821" xr:uid="{00000000-0005-0000-0000-0000EA050000}"/>
    <cellStyle name="Normal 5 3 2 4" xfId="1483" xr:uid="{00000000-0005-0000-0000-0000EB050000}"/>
    <cellStyle name="Normal 5 3 3" xfId="1066" xr:uid="{00000000-0005-0000-0000-0000EC050000}"/>
    <cellStyle name="Normal 5 3 3 2" xfId="1192" xr:uid="{00000000-0005-0000-0000-0000ED050000}"/>
    <cellStyle name="Normal 5 3 3 2 2" xfId="1656" xr:uid="{00000000-0005-0000-0000-0000EE050000}"/>
    <cellStyle name="Normal 5 3 3 3" xfId="1355" xr:uid="{00000000-0005-0000-0000-0000EF050000}"/>
    <cellStyle name="Normal 5 3 3 3 2" xfId="1822" xr:uid="{00000000-0005-0000-0000-0000F0050000}"/>
    <cellStyle name="Normal 5 3 3 4" xfId="1527" xr:uid="{00000000-0005-0000-0000-0000F1050000}"/>
    <cellStyle name="Normal 5 3 4" xfId="1190" xr:uid="{00000000-0005-0000-0000-0000F2050000}"/>
    <cellStyle name="Normal 5 3 4 2" xfId="1654" xr:uid="{00000000-0005-0000-0000-0000F3050000}"/>
    <cellStyle name="Normal 5 3 5" xfId="1227" xr:uid="{00000000-0005-0000-0000-0000F4050000}"/>
    <cellStyle name="Normal 5 3 5 2" xfId="1692" xr:uid="{00000000-0005-0000-0000-0000F5050000}"/>
    <cellStyle name="Normal 5 3 6" xfId="1353" xr:uid="{00000000-0005-0000-0000-0000F6050000}"/>
    <cellStyle name="Normal 5 3 6 2" xfId="1820" xr:uid="{00000000-0005-0000-0000-0000F7050000}"/>
    <cellStyle name="Normal 5 3 7" xfId="1428" xr:uid="{00000000-0005-0000-0000-0000F8050000}"/>
    <cellStyle name="Normal 5 4" xfId="411" xr:uid="{00000000-0005-0000-0000-0000F9050000}"/>
    <cellStyle name="Normal 5 5" xfId="900" xr:uid="{00000000-0005-0000-0000-0000FA050000}"/>
    <cellStyle name="Normal 5 5 2" xfId="1193" xr:uid="{00000000-0005-0000-0000-0000FB050000}"/>
    <cellStyle name="Normal 5 5 2 2" xfId="1657" xr:uid="{00000000-0005-0000-0000-0000FC050000}"/>
    <cellStyle name="Normal 5 5 3" xfId="1356" xr:uid="{00000000-0005-0000-0000-0000FD050000}"/>
    <cellStyle name="Normal 5 5 3 2" xfId="1823" xr:uid="{00000000-0005-0000-0000-0000FE050000}"/>
    <cellStyle name="Normal 5 5 4" xfId="1441" xr:uid="{00000000-0005-0000-0000-0000FF050000}"/>
    <cellStyle name="Normal 5 6" xfId="1037" xr:uid="{00000000-0005-0000-0000-000000060000}"/>
    <cellStyle name="Normal 5 6 2" xfId="1194" xr:uid="{00000000-0005-0000-0000-000001060000}"/>
    <cellStyle name="Normal 5 6 2 2" xfId="1658" xr:uid="{00000000-0005-0000-0000-000002060000}"/>
    <cellStyle name="Normal 5 6 3" xfId="1357" xr:uid="{00000000-0005-0000-0000-000003060000}"/>
    <cellStyle name="Normal 5 6 3 2" xfId="1824" xr:uid="{00000000-0005-0000-0000-000004060000}"/>
    <cellStyle name="Normal 5 6 4" xfId="1505" xr:uid="{00000000-0005-0000-0000-000005060000}"/>
    <cellStyle name="Normal 5 7" xfId="1188" xr:uid="{00000000-0005-0000-0000-000006060000}"/>
    <cellStyle name="Normal 5 7 2" xfId="1652" xr:uid="{00000000-0005-0000-0000-000007060000}"/>
    <cellStyle name="Normal 5 8" xfId="1351" xr:uid="{00000000-0005-0000-0000-000008060000}"/>
    <cellStyle name="Normal 5 8 2" xfId="1818" xr:uid="{00000000-0005-0000-0000-000009060000}"/>
    <cellStyle name="Normal 5 9" xfId="1402" xr:uid="{00000000-0005-0000-0000-00000A060000}"/>
    <cellStyle name="Normal 5_piramide redonda" xfId="302" xr:uid="{00000000-0005-0000-0000-00000B060000}"/>
    <cellStyle name="Normal 50" xfId="303" xr:uid="{00000000-0005-0000-0000-00000C060000}"/>
    <cellStyle name="Normal 51" xfId="304" xr:uid="{00000000-0005-0000-0000-00000D060000}"/>
    <cellStyle name="Normal 52" xfId="305" xr:uid="{00000000-0005-0000-0000-00000E060000}"/>
    <cellStyle name="Normal 53" xfId="306" xr:uid="{00000000-0005-0000-0000-00000F060000}"/>
    <cellStyle name="Normal 54" xfId="307" xr:uid="{00000000-0005-0000-0000-000010060000}"/>
    <cellStyle name="Normal 55" xfId="336" xr:uid="{00000000-0005-0000-0000-000011060000}"/>
    <cellStyle name="Normal 56" xfId="1890" xr:uid="{7070C4AF-4BF8-4233-B8AF-6E3BEC1BB396}"/>
    <cellStyle name="Normal 6" xfId="308" xr:uid="{00000000-0005-0000-0000-000012060000}"/>
    <cellStyle name="Normal 6 2" xfId="397" xr:uid="{00000000-0005-0000-0000-000013060000}"/>
    <cellStyle name="Normal 6 2 2" xfId="916" xr:uid="{00000000-0005-0000-0000-000014060000}"/>
    <cellStyle name="Normal 6 2 2 2" xfId="1195" xr:uid="{00000000-0005-0000-0000-000015060000}"/>
    <cellStyle name="Normal 6 2 2 2 2" xfId="1659" xr:uid="{00000000-0005-0000-0000-000016060000}"/>
    <cellStyle name="Normal 6 2 2 3" xfId="1358" xr:uid="{00000000-0005-0000-0000-000017060000}"/>
    <cellStyle name="Normal 6 2 2 3 2" xfId="1825" xr:uid="{00000000-0005-0000-0000-000018060000}"/>
    <cellStyle name="Normal 6 2 2 4" xfId="1448" xr:uid="{00000000-0005-0000-0000-000019060000}"/>
    <cellStyle name="Normal 6 2 3" xfId="1861" xr:uid="{00000000-0005-0000-0000-00001A060000}"/>
    <cellStyle name="Normal 6 3" xfId="782" xr:uid="{00000000-0005-0000-0000-00001B060000}"/>
    <cellStyle name="Normal 6 4" xfId="1038" xr:uid="{00000000-0005-0000-0000-00001C060000}"/>
    <cellStyle name="Normal 6 5" xfId="376" xr:uid="{00000000-0005-0000-0000-00001D060000}"/>
    <cellStyle name="Normal 7" xfId="309" xr:uid="{00000000-0005-0000-0000-00001E060000}"/>
    <cellStyle name="Normal 7 2" xfId="310" xr:uid="{00000000-0005-0000-0000-00001F060000}"/>
    <cellStyle name="Normal 7 2 2" xfId="914" xr:uid="{00000000-0005-0000-0000-000020060000}"/>
    <cellStyle name="Normal 7 2 2 2" xfId="1197" xr:uid="{00000000-0005-0000-0000-000021060000}"/>
    <cellStyle name="Normal 7 2 2 2 2" xfId="1661" xr:uid="{00000000-0005-0000-0000-000022060000}"/>
    <cellStyle name="Normal 7 2 2 3" xfId="1360" xr:uid="{00000000-0005-0000-0000-000023060000}"/>
    <cellStyle name="Normal 7 2 2 3 2" xfId="1827" xr:uid="{00000000-0005-0000-0000-000024060000}"/>
    <cellStyle name="Normal 7 2 2 4" xfId="1446" xr:uid="{00000000-0005-0000-0000-000025060000}"/>
    <cellStyle name="Normal 7 2 3" xfId="1063" xr:uid="{00000000-0005-0000-0000-000026060000}"/>
    <cellStyle name="Normal 7 2 3 2" xfId="1198" xr:uid="{00000000-0005-0000-0000-000027060000}"/>
    <cellStyle name="Normal 7 2 3 2 2" xfId="1662" xr:uid="{00000000-0005-0000-0000-000028060000}"/>
    <cellStyle name="Normal 7 2 3 3" xfId="1361" xr:uid="{00000000-0005-0000-0000-000029060000}"/>
    <cellStyle name="Normal 7 2 3 3 2" xfId="1828" xr:uid="{00000000-0005-0000-0000-00002A060000}"/>
    <cellStyle name="Normal 7 2 3 4" xfId="1525" xr:uid="{00000000-0005-0000-0000-00002B060000}"/>
    <cellStyle name="Normal 7 2 4" xfId="1196" xr:uid="{00000000-0005-0000-0000-00002C060000}"/>
    <cellStyle name="Normal 7 2 4 2" xfId="1660" xr:uid="{00000000-0005-0000-0000-00002D060000}"/>
    <cellStyle name="Normal 7 2 5" xfId="1225" xr:uid="{00000000-0005-0000-0000-00002E060000}"/>
    <cellStyle name="Normal 7 2 5 2" xfId="1690" xr:uid="{00000000-0005-0000-0000-00002F060000}"/>
    <cellStyle name="Normal 7 2 6" xfId="1359" xr:uid="{00000000-0005-0000-0000-000030060000}"/>
    <cellStyle name="Normal 7 2 6 2" xfId="1826" xr:uid="{00000000-0005-0000-0000-000031060000}"/>
    <cellStyle name="Normal 7 2 7" xfId="1426" xr:uid="{00000000-0005-0000-0000-000032060000}"/>
    <cellStyle name="Normal 7 2 8" xfId="1859" xr:uid="{00000000-0005-0000-0000-000033060000}"/>
    <cellStyle name="Normal 7 2 9" xfId="783" xr:uid="{00000000-0005-0000-0000-000034060000}"/>
    <cellStyle name="Normal 7 3" xfId="412" xr:uid="{00000000-0005-0000-0000-000035060000}"/>
    <cellStyle name="Normal 7 4" xfId="886" xr:uid="{00000000-0005-0000-0000-000036060000}"/>
    <cellStyle name="Normal 7 4 2" xfId="1199" xr:uid="{00000000-0005-0000-0000-000037060000}"/>
    <cellStyle name="Normal 7 4 2 2" xfId="1663" xr:uid="{00000000-0005-0000-0000-000038060000}"/>
    <cellStyle name="Normal 7 4 3" xfId="1362" xr:uid="{00000000-0005-0000-0000-000039060000}"/>
    <cellStyle name="Normal 7 4 3 2" xfId="1829" xr:uid="{00000000-0005-0000-0000-00003A060000}"/>
    <cellStyle name="Normal 7 4 4" xfId="1434" xr:uid="{00000000-0005-0000-0000-00003B060000}"/>
    <cellStyle name="Normal 7 5" xfId="1040" xr:uid="{00000000-0005-0000-0000-00003C060000}"/>
    <cellStyle name="Normal 7 6" xfId="1849" xr:uid="{00000000-0005-0000-0000-00003D060000}"/>
    <cellStyle name="Normal 7 7" xfId="378" xr:uid="{00000000-0005-0000-0000-00003E060000}"/>
    <cellStyle name="Normal 8" xfId="311" xr:uid="{00000000-0005-0000-0000-00003F060000}"/>
    <cellStyle name="Normal 8 2" xfId="312" xr:uid="{00000000-0005-0000-0000-000040060000}"/>
    <cellStyle name="Normal 8 2 2" xfId="918" xr:uid="{00000000-0005-0000-0000-000041060000}"/>
    <cellStyle name="Normal 8 2 2 2" xfId="1200" xr:uid="{00000000-0005-0000-0000-000042060000}"/>
    <cellStyle name="Normal 8 2 2 2 2" xfId="1664" xr:uid="{00000000-0005-0000-0000-000043060000}"/>
    <cellStyle name="Normal 8 2 2 3" xfId="1363" xr:uid="{00000000-0005-0000-0000-000044060000}"/>
    <cellStyle name="Normal 8 2 2 3 2" xfId="1830" xr:uid="{00000000-0005-0000-0000-000045060000}"/>
    <cellStyle name="Normal 8 2 2 4" xfId="1450" xr:uid="{00000000-0005-0000-0000-000046060000}"/>
    <cellStyle name="Normal 8 2 3" xfId="1863" xr:uid="{00000000-0005-0000-0000-000047060000}"/>
    <cellStyle name="Normal 8 2 4" xfId="413" xr:uid="{00000000-0005-0000-0000-000048060000}"/>
    <cellStyle name="Normal 8 3" xfId="906" xr:uid="{00000000-0005-0000-0000-000049060000}"/>
    <cellStyle name="Normal 8 3 2" xfId="1201" xr:uid="{00000000-0005-0000-0000-00004A060000}"/>
    <cellStyle name="Normal 8 3 2 2" xfId="1665" xr:uid="{00000000-0005-0000-0000-00004B060000}"/>
    <cellStyle name="Normal 8 3 3" xfId="1364" xr:uid="{00000000-0005-0000-0000-00004C060000}"/>
    <cellStyle name="Normal 8 3 3 2" xfId="1831" xr:uid="{00000000-0005-0000-0000-00004D060000}"/>
    <cellStyle name="Normal 8 3 4" xfId="1443" xr:uid="{00000000-0005-0000-0000-00004E060000}"/>
    <cellStyle name="Normal 8 4" xfId="1041" xr:uid="{00000000-0005-0000-0000-00004F060000}"/>
    <cellStyle name="Normal 8 5" xfId="1856" xr:uid="{00000000-0005-0000-0000-000050060000}"/>
    <cellStyle name="Normal 8 6" xfId="379" xr:uid="{00000000-0005-0000-0000-000051060000}"/>
    <cellStyle name="Normal 9" xfId="313" xr:uid="{00000000-0005-0000-0000-000052060000}"/>
    <cellStyle name="Normal 9 2" xfId="314" xr:uid="{00000000-0005-0000-0000-000053060000}"/>
    <cellStyle name="Normal 9 2 2" xfId="1064" xr:uid="{00000000-0005-0000-0000-000054060000}"/>
    <cellStyle name="Normal 9 2 2 2" xfId="1203" xr:uid="{00000000-0005-0000-0000-000055060000}"/>
    <cellStyle name="Normal 9 2 2 2 2" xfId="1667" xr:uid="{00000000-0005-0000-0000-000056060000}"/>
    <cellStyle name="Normal 9 2 2 3" xfId="1366" xr:uid="{00000000-0005-0000-0000-000057060000}"/>
    <cellStyle name="Normal 9 2 2 3 2" xfId="1833" xr:uid="{00000000-0005-0000-0000-000058060000}"/>
    <cellStyle name="Normal 9 2 2 4" xfId="1526" xr:uid="{00000000-0005-0000-0000-000059060000}"/>
    <cellStyle name="Normal 9 2 3" xfId="1202" xr:uid="{00000000-0005-0000-0000-00005A060000}"/>
    <cellStyle name="Normal 9 2 3 2" xfId="1666" xr:uid="{00000000-0005-0000-0000-00005B060000}"/>
    <cellStyle name="Normal 9 2 4" xfId="1365" xr:uid="{00000000-0005-0000-0000-00005C060000}"/>
    <cellStyle name="Normal 9 2 4 2" xfId="1832" xr:uid="{00000000-0005-0000-0000-00005D060000}"/>
    <cellStyle name="Normal 9 2 5" xfId="1427" xr:uid="{00000000-0005-0000-0000-00005E060000}"/>
    <cellStyle name="Normal 9 3" xfId="315" xr:uid="{00000000-0005-0000-0000-00005F060000}"/>
    <cellStyle name="Normal 9 3 2" xfId="316" xr:uid="{00000000-0005-0000-0000-000060060000}"/>
    <cellStyle name="Normal 9 3 2 2" xfId="1668" xr:uid="{00000000-0005-0000-0000-000061060000}"/>
    <cellStyle name="Normal 9 3 3" xfId="1367" xr:uid="{00000000-0005-0000-0000-000062060000}"/>
    <cellStyle name="Normal 9 3 3 2" xfId="1834" xr:uid="{00000000-0005-0000-0000-000063060000}"/>
    <cellStyle name="Normal 9 3 4" xfId="1452" xr:uid="{00000000-0005-0000-0000-000064060000}"/>
    <cellStyle name="Normal 9 4" xfId="1042" xr:uid="{00000000-0005-0000-0000-000065060000}"/>
    <cellStyle name="Normal 9 5" xfId="1226" xr:uid="{00000000-0005-0000-0000-000066060000}"/>
    <cellStyle name="Normal 9 5 2" xfId="1691" xr:uid="{00000000-0005-0000-0000-000067060000}"/>
    <cellStyle name="Normal 9 6" xfId="1865" xr:uid="{00000000-0005-0000-0000-000068060000}"/>
    <cellStyle name="Normal 9 7" xfId="380" xr:uid="{00000000-0005-0000-0000-000069060000}"/>
    <cellStyle name="Notas" xfId="24" builtinId="10" customBuiltin="1"/>
    <cellStyle name="Notas 10" xfId="784" xr:uid="{00000000-0005-0000-0000-00006B060000}"/>
    <cellStyle name="Notas 10 2" xfId="969" xr:uid="{00000000-0005-0000-0000-00006C060000}"/>
    <cellStyle name="Notas 2" xfId="317" xr:uid="{00000000-0005-0000-0000-00006D060000}"/>
    <cellStyle name="Notas 2 2" xfId="785" xr:uid="{00000000-0005-0000-0000-00006E060000}"/>
    <cellStyle name="Notas 2 2 2" xfId="1065" xr:uid="{00000000-0005-0000-0000-00006F060000}"/>
    <cellStyle name="Notas 2 3" xfId="937" xr:uid="{00000000-0005-0000-0000-000070060000}"/>
    <cellStyle name="Notas 2 3 2" xfId="1205" xr:uid="{00000000-0005-0000-0000-000071060000}"/>
    <cellStyle name="Notas 2 3 2 2" xfId="1670" xr:uid="{00000000-0005-0000-0000-000072060000}"/>
    <cellStyle name="Notas 2 3 3" xfId="1369" xr:uid="{00000000-0005-0000-0000-000073060000}"/>
    <cellStyle name="Notas 2 3 3 2" xfId="1836" xr:uid="{00000000-0005-0000-0000-000074060000}"/>
    <cellStyle name="Notas 2 3 4" xfId="1470" xr:uid="{00000000-0005-0000-0000-000075060000}"/>
    <cellStyle name="Notas 2 4" xfId="970" xr:uid="{00000000-0005-0000-0000-000076060000}"/>
    <cellStyle name="Notas 2 5" xfId="1012" xr:uid="{00000000-0005-0000-0000-000077060000}"/>
    <cellStyle name="Notas 2 5 2" xfId="1206" xr:uid="{00000000-0005-0000-0000-000078060000}"/>
    <cellStyle name="Notas 2 5 2 2" xfId="1671" xr:uid="{00000000-0005-0000-0000-000079060000}"/>
    <cellStyle name="Notas 2 5 3" xfId="1370" xr:uid="{00000000-0005-0000-0000-00007A060000}"/>
    <cellStyle name="Notas 2 5 3 2" xfId="1837" xr:uid="{00000000-0005-0000-0000-00007B060000}"/>
    <cellStyle name="Notas 2 5 4" xfId="1492" xr:uid="{00000000-0005-0000-0000-00007C060000}"/>
    <cellStyle name="Notas 2 6" xfId="1204" xr:uid="{00000000-0005-0000-0000-00007D060000}"/>
    <cellStyle name="Notas 2 6 2" xfId="1669" xr:uid="{00000000-0005-0000-0000-00007E060000}"/>
    <cellStyle name="Notas 2 7" xfId="1368" xr:uid="{00000000-0005-0000-0000-00007F060000}"/>
    <cellStyle name="Notas 2 7 2" xfId="1835" xr:uid="{00000000-0005-0000-0000-000080060000}"/>
    <cellStyle name="Notas 2 8" xfId="1389" xr:uid="{00000000-0005-0000-0000-000081060000}"/>
    <cellStyle name="Notas 2 9" xfId="1883" xr:uid="{00000000-0005-0000-0000-000082060000}"/>
    <cellStyle name="Notas 3" xfId="318" xr:uid="{00000000-0005-0000-0000-000083060000}"/>
    <cellStyle name="Notas 3 2" xfId="971" xr:uid="{00000000-0005-0000-0000-000084060000}"/>
    <cellStyle name="Notas 3 3" xfId="786" xr:uid="{00000000-0005-0000-0000-000085060000}"/>
    <cellStyle name="Notas 4" xfId="787" xr:uid="{00000000-0005-0000-0000-000086060000}"/>
    <cellStyle name="Notas 4 2" xfId="972" xr:uid="{00000000-0005-0000-0000-000087060000}"/>
    <cellStyle name="Notas 5" xfId="788" xr:uid="{00000000-0005-0000-0000-000088060000}"/>
    <cellStyle name="Notas 5 2" xfId="973" xr:uid="{00000000-0005-0000-0000-000089060000}"/>
    <cellStyle name="Notas 6" xfId="789" xr:uid="{00000000-0005-0000-0000-00008A060000}"/>
    <cellStyle name="Notas 6 2" xfId="974" xr:uid="{00000000-0005-0000-0000-00008B060000}"/>
    <cellStyle name="Notas 7" xfId="790" xr:uid="{00000000-0005-0000-0000-00008C060000}"/>
    <cellStyle name="Notas 7 2" xfId="975" xr:uid="{00000000-0005-0000-0000-00008D060000}"/>
    <cellStyle name="Notas 8" xfId="791" xr:uid="{00000000-0005-0000-0000-00008E060000}"/>
    <cellStyle name="Notas 8 2" xfId="976" xr:uid="{00000000-0005-0000-0000-00008F060000}"/>
    <cellStyle name="Notas 9" xfId="792" xr:uid="{00000000-0005-0000-0000-000090060000}"/>
    <cellStyle name="Notas 9 2" xfId="977" xr:uid="{00000000-0005-0000-0000-000091060000}"/>
    <cellStyle name="Note" xfId="793" xr:uid="{00000000-0005-0000-0000-000092060000}"/>
    <cellStyle name="Note 2" xfId="909" xr:uid="{00000000-0005-0000-0000-000093060000}"/>
    <cellStyle name="Note 2 2" xfId="883" xr:uid="{00000000-0005-0000-0000-000094060000}"/>
    <cellStyle name="Note 3" xfId="944" xr:uid="{00000000-0005-0000-0000-000095060000}"/>
    <cellStyle name="Num. cuadro" xfId="319" xr:uid="{00000000-0005-0000-0000-000096060000}"/>
    <cellStyle name="Num. cuadro 2" xfId="320" xr:uid="{00000000-0005-0000-0000-000097060000}"/>
    <cellStyle name="Output" xfId="794" xr:uid="{00000000-0005-0000-0000-000098060000}"/>
    <cellStyle name="Output 2" xfId="908" xr:uid="{00000000-0005-0000-0000-000099060000}"/>
    <cellStyle name="Output 2 2" xfId="882" xr:uid="{00000000-0005-0000-0000-00009A060000}"/>
    <cellStyle name="Output 3" xfId="942" xr:uid="{00000000-0005-0000-0000-00009B060000}"/>
    <cellStyle name="Percent" xfId="795" xr:uid="{00000000-0005-0000-0000-00009C060000}"/>
    <cellStyle name="Percent 2" xfId="796" xr:uid="{00000000-0005-0000-0000-00009D060000}"/>
    <cellStyle name="Pie" xfId="321" xr:uid="{00000000-0005-0000-0000-00009E060000}"/>
    <cellStyle name="Porcentaje" xfId="11" builtinId="5"/>
    <cellStyle name="Porcentaje 2" xfId="55" xr:uid="{00000000-0005-0000-0000-0000A0060000}"/>
    <cellStyle name="Porcentaje 3" xfId="60" xr:uid="{00000000-0005-0000-0000-0000A1060000}"/>
    <cellStyle name="Porcentaje 3 10" xfId="339" xr:uid="{00000000-0005-0000-0000-0000A2060000}"/>
    <cellStyle name="Porcentaje 3 2" xfId="879" xr:uid="{00000000-0005-0000-0000-0000A3060000}"/>
    <cellStyle name="Porcentaje 3 2 2" xfId="1070" xr:uid="{00000000-0005-0000-0000-0000A4060000}"/>
    <cellStyle name="Porcentaje 3 2 2 2" xfId="1209" xr:uid="{00000000-0005-0000-0000-0000A5060000}"/>
    <cellStyle name="Porcentaje 3 2 2 2 2" xfId="1674" xr:uid="{00000000-0005-0000-0000-0000A6060000}"/>
    <cellStyle name="Porcentaje 3 2 2 3" xfId="1373" xr:uid="{00000000-0005-0000-0000-0000A7060000}"/>
    <cellStyle name="Porcentaje 3 2 2 3 2" xfId="1840" xr:uid="{00000000-0005-0000-0000-0000A8060000}"/>
    <cellStyle name="Porcentaje 3 2 2 4" xfId="1531" xr:uid="{00000000-0005-0000-0000-0000A9060000}"/>
    <cellStyle name="Porcentaje 3 2 3" xfId="1208" xr:uid="{00000000-0005-0000-0000-0000AA060000}"/>
    <cellStyle name="Porcentaje 3 2 3 2" xfId="1673" xr:uid="{00000000-0005-0000-0000-0000AB060000}"/>
    <cellStyle name="Porcentaje 3 2 4" xfId="1372" xr:uid="{00000000-0005-0000-0000-0000AC060000}"/>
    <cellStyle name="Porcentaje 3 2 4 2" xfId="1839" xr:uid="{00000000-0005-0000-0000-0000AD060000}"/>
    <cellStyle name="Porcentaje 3 2 5" xfId="1432" xr:uid="{00000000-0005-0000-0000-0000AE060000}"/>
    <cellStyle name="Porcentaje 3 3" xfId="920" xr:uid="{00000000-0005-0000-0000-0000AF060000}"/>
    <cellStyle name="Porcentaje 3 3 2" xfId="1210" xr:uid="{00000000-0005-0000-0000-0000B0060000}"/>
    <cellStyle name="Porcentaje 3 3 2 2" xfId="1675" xr:uid="{00000000-0005-0000-0000-0000B1060000}"/>
    <cellStyle name="Porcentaje 3 3 3" xfId="1374" xr:uid="{00000000-0005-0000-0000-0000B2060000}"/>
    <cellStyle name="Porcentaje 3 3 3 2" xfId="1841" xr:uid="{00000000-0005-0000-0000-0000B3060000}"/>
    <cellStyle name="Porcentaje 3 3 4" xfId="1453" xr:uid="{00000000-0005-0000-0000-0000B4060000}"/>
    <cellStyle name="Porcentaje 3 4" xfId="1001" xr:uid="{00000000-0005-0000-0000-0000B5060000}"/>
    <cellStyle name="Porcentaje 3 4 2" xfId="1211" xr:uid="{00000000-0005-0000-0000-0000B6060000}"/>
    <cellStyle name="Porcentaje 3 4 2 2" xfId="1676" xr:uid="{00000000-0005-0000-0000-0000B7060000}"/>
    <cellStyle name="Porcentaje 3 4 3" xfId="1375" xr:uid="{00000000-0005-0000-0000-0000B8060000}"/>
    <cellStyle name="Porcentaje 3 4 3 2" xfId="1842" xr:uid="{00000000-0005-0000-0000-0000B9060000}"/>
    <cellStyle name="Porcentaje 3 4 4" xfId="1487" xr:uid="{00000000-0005-0000-0000-0000BA060000}"/>
    <cellStyle name="Porcentaje 3 5" xfId="1207" xr:uid="{00000000-0005-0000-0000-0000BB060000}"/>
    <cellStyle name="Porcentaje 3 5 2" xfId="1672" xr:uid="{00000000-0005-0000-0000-0000BC060000}"/>
    <cellStyle name="Porcentaje 3 6" xfId="1231" xr:uid="{00000000-0005-0000-0000-0000BD060000}"/>
    <cellStyle name="Porcentaje 3 6 2" xfId="1696" xr:uid="{00000000-0005-0000-0000-0000BE060000}"/>
    <cellStyle name="Porcentaje 3 7" xfId="1371" xr:uid="{00000000-0005-0000-0000-0000BF060000}"/>
    <cellStyle name="Porcentaje 3 7 2" xfId="1838" xr:uid="{00000000-0005-0000-0000-0000C0060000}"/>
    <cellStyle name="Porcentaje 3 8" xfId="1385" xr:uid="{00000000-0005-0000-0000-0000C1060000}"/>
    <cellStyle name="Porcentaje 3 9" xfId="1866" xr:uid="{00000000-0005-0000-0000-0000C2060000}"/>
    <cellStyle name="Porcentaje 4" xfId="381" xr:uid="{00000000-0005-0000-0000-0000C3060000}"/>
    <cellStyle name="Porcentaje 4 2" xfId="938" xr:uid="{00000000-0005-0000-0000-0000C4060000}"/>
    <cellStyle name="Porcentaje 4 2 2" xfId="1213" xr:uid="{00000000-0005-0000-0000-0000C5060000}"/>
    <cellStyle name="Porcentaje 4 2 2 2" xfId="1678" xr:uid="{00000000-0005-0000-0000-0000C6060000}"/>
    <cellStyle name="Porcentaje 4 2 3" xfId="1377" xr:uid="{00000000-0005-0000-0000-0000C7060000}"/>
    <cellStyle name="Porcentaje 4 2 3 2" xfId="1844" xr:uid="{00000000-0005-0000-0000-0000C8060000}"/>
    <cellStyle name="Porcentaje 4 2 4" xfId="1471" xr:uid="{00000000-0005-0000-0000-0000C9060000}"/>
    <cellStyle name="Porcentaje 4 3" xfId="1212" xr:uid="{00000000-0005-0000-0000-0000CA060000}"/>
    <cellStyle name="Porcentaje 4 3 2" xfId="1677" xr:uid="{00000000-0005-0000-0000-0000CB060000}"/>
    <cellStyle name="Porcentaje 4 4" xfId="1376" xr:uid="{00000000-0005-0000-0000-0000CC060000}"/>
    <cellStyle name="Porcentaje 4 4 2" xfId="1843" xr:uid="{00000000-0005-0000-0000-0000CD060000}"/>
    <cellStyle name="Porcentaje 4 5" xfId="1404" xr:uid="{00000000-0005-0000-0000-0000CE060000}"/>
    <cellStyle name="Porcentaje 4 6" xfId="1884" xr:uid="{00000000-0005-0000-0000-0000CF060000}"/>
    <cellStyle name="Porcentaje 5" xfId="391" xr:uid="{00000000-0005-0000-0000-0000D0060000}"/>
    <cellStyle name="Porcentaje 5 2" xfId="1051" xr:uid="{00000000-0005-0000-0000-0000D1060000}"/>
    <cellStyle name="Porcentaje 5 2 2" xfId="1215" xr:uid="{00000000-0005-0000-0000-0000D2060000}"/>
    <cellStyle name="Porcentaje 5 2 2 2" xfId="1680" xr:uid="{00000000-0005-0000-0000-0000D3060000}"/>
    <cellStyle name="Porcentaje 5 2 3" xfId="1379" xr:uid="{00000000-0005-0000-0000-0000D4060000}"/>
    <cellStyle name="Porcentaje 5 2 3 2" xfId="1846" xr:uid="{00000000-0005-0000-0000-0000D5060000}"/>
    <cellStyle name="Porcentaje 5 2 4" xfId="1513" xr:uid="{00000000-0005-0000-0000-0000D6060000}"/>
    <cellStyle name="Porcentaje 5 3" xfId="1214" xr:uid="{00000000-0005-0000-0000-0000D7060000}"/>
    <cellStyle name="Porcentaje 5 3 2" xfId="1679" xr:uid="{00000000-0005-0000-0000-0000D8060000}"/>
    <cellStyle name="Porcentaje 5 4" xfId="1378" xr:uid="{00000000-0005-0000-0000-0000D9060000}"/>
    <cellStyle name="Porcentaje 5 4 2" xfId="1845" xr:uid="{00000000-0005-0000-0000-0000DA060000}"/>
    <cellStyle name="Porcentaje 5 5" xfId="1411" xr:uid="{00000000-0005-0000-0000-0000DB060000}"/>
    <cellStyle name="Porcentaje 6" xfId="999" xr:uid="{00000000-0005-0000-0000-0000DC060000}"/>
    <cellStyle name="Porcentaje 7" xfId="337" xr:uid="{00000000-0005-0000-0000-0000DD060000}"/>
    <cellStyle name="Porcentual 2" xfId="322" xr:uid="{00000000-0005-0000-0000-0000DE060000}"/>
    <cellStyle name="Porcentual 2 2" xfId="323" xr:uid="{00000000-0005-0000-0000-0000DF060000}"/>
    <cellStyle name="Porcentual 2 2 2" xfId="901" xr:uid="{00000000-0005-0000-0000-0000E0060000}"/>
    <cellStyle name="Porcentual 2 3" xfId="903" xr:uid="{00000000-0005-0000-0000-0000E1060000}"/>
    <cellStyle name="Porcentual 2 4" xfId="797" xr:uid="{00000000-0005-0000-0000-0000E2060000}"/>
    <cellStyle name="Porcentual 3" xfId="324" xr:uid="{00000000-0005-0000-0000-0000E3060000}"/>
    <cellStyle name="Porcentual 3 2" xfId="893" xr:uid="{00000000-0005-0000-0000-0000E4060000}"/>
    <cellStyle name="Porcentual 3 2 2" xfId="1216" xr:uid="{00000000-0005-0000-0000-0000E5060000}"/>
    <cellStyle name="Porcentual 3 2 2 2" xfId="1681" xr:uid="{00000000-0005-0000-0000-0000E6060000}"/>
    <cellStyle name="Porcentual 3 2 3" xfId="1380" xr:uid="{00000000-0005-0000-0000-0000E7060000}"/>
    <cellStyle name="Porcentual 3 2 3 2" xfId="1847" xr:uid="{00000000-0005-0000-0000-0000E8060000}"/>
    <cellStyle name="Porcentual 3 2 4" xfId="1437" xr:uid="{00000000-0005-0000-0000-0000E9060000}"/>
    <cellStyle name="Porcentual 3 3" xfId="1852" xr:uid="{00000000-0005-0000-0000-0000EA060000}"/>
    <cellStyle name="Porcentual 3 4" xfId="798" xr:uid="{00000000-0005-0000-0000-0000EB060000}"/>
    <cellStyle name="Porcentual 4" xfId="325" xr:uid="{00000000-0005-0000-0000-0000EC060000}"/>
    <cellStyle name="Porcentual 4 2" xfId="902" xr:uid="{00000000-0005-0000-0000-0000ED060000}"/>
    <cellStyle name="Porcentual 5" xfId="326" xr:uid="{00000000-0005-0000-0000-0000EE060000}"/>
    <cellStyle name="Porcentual 5 2" xfId="904" xr:uid="{00000000-0005-0000-0000-0000EF060000}"/>
    <cellStyle name="Porcentual 6" xfId="327" xr:uid="{00000000-0005-0000-0000-0000F0060000}"/>
    <cellStyle name="Porcentual 7" xfId="328" xr:uid="{00000000-0005-0000-0000-0000F1060000}"/>
    <cellStyle name="Porcentual 8" xfId="329" xr:uid="{00000000-0005-0000-0000-0000F2060000}"/>
    <cellStyle name="Porcentual 9" xfId="330" xr:uid="{00000000-0005-0000-0000-0000F3060000}"/>
    <cellStyle name="Salida" xfId="19" builtinId="21" customBuiltin="1"/>
    <cellStyle name="Salida 10" xfId="799" xr:uid="{00000000-0005-0000-0000-0000F5060000}"/>
    <cellStyle name="Salida 10 2" xfId="978" xr:uid="{00000000-0005-0000-0000-0000F6060000}"/>
    <cellStyle name="Salida 2" xfId="800" xr:uid="{00000000-0005-0000-0000-0000F7060000}"/>
    <cellStyle name="Salida 2 2" xfId="979" xr:uid="{00000000-0005-0000-0000-0000F8060000}"/>
    <cellStyle name="Salida 3" xfId="801" xr:uid="{00000000-0005-0000-0000-0000F9060000}"/>
    <cellStyle name="Salida 3 2" xfId="980" xr:uid="{00000000-0005-0000-0000-0000FA060000}"/>
    <cellStyle name="Salida 4" xfId="802" xr:uid="{00000000-0005-0000-0000-0000FB060000}"/>
    <cellStyle name="Salida 4 2" xfId="981" xr:uid="{00000000-0005-0000-0000-0000FC060000}"/>
    <cellStyle name="Salida 5" xfId="803" xr:uid="{00000000-0005-0000-0000-0000FD060000}"/>
    <cellStyle name="Salida 5 2" xfId="982" xr:uid="{00000000-0005-0000-0000-0000FE060000}"/>
    <cellStyle name="Salida 6" xfId="804" xr:uid="{00000000-0005-0000-0000-0000FF060000}"/>
    <cellStyle name="Salida 6 2" xfId="983" xr:uid="{00000000-0005-0000-0000-000000070000}"/>
    <cellStyle name="Salida 7" xfId="805" xr:uid="{00000000-0005-0000-0000-000001070000}"/>
    <cellStyle name="Salida 7 2" xfId="984" xr:uid="{00000000-0005-0000-0000-000002070000}"/>
    <cellStyle name="Salida 8" xfId="806" xr:uid="{00000000-0005-0000-0000-000003070000}"/>
    <cellStyle name="Salida 8 2" xfId="985" xr:uid="{00000000-0005-0000-0000-000004070000}"/>
    <cellStyle name="Salida 9" xfId="807" xr:uid="{00000000-0005-0000-0000-000005070000}"/>
    <cellStyle name="Salida 9 2" xfId="986" xr:uid="{00000000-0005-0000-0000-000006070000}"/>
    <cellStyle name="SERIE01" xfId="331" xr:uid="{00000000-0005-0000-0000-000007070000}"/>
    <cellStyle name="serie1" xfId="332" xr:uid="{00000000-0005-0000-0000-000008070000}"/>
    <cellStyle name="Texto de advertencia" xfId="23" builtinId="11" customBuiltin="1"/>
    <cellStyle name="Texto de advertencia 10" xfId="808" xr:uid="{00000000-0005-0000-0000-00000A070000}"/>
    <cellStyle name="Texto de advertencia 2" xfId="347" xr:uid="{00000000-0005-0000-0000-00000B070000}"/>
    <cellStyle name="Texto de advertencia 2 2" xfId="809" xr:uid="{00000000-0005-0000-0000-00000C070000}"/>
    <cellStyle name="Texto de advertencia 2 3" xfId="1011" xr:uid="{00000000-0005-0000-0000-00000D070000}"/>
    <cellStyle name="Texto de advertencia 3" xfId="810" xr:uid="{00000000-0005-0000-0000-00000E070000}"/>
    <cellStyle name="Texto de advertencia 4" xfId="811" xr:uid="{00000000-0005-0000-0000-00000F070000}"/>
    <cellStyle name="Texto de advertencia 5" xfId="812" xr:uid="{00000000-0005-0000-0000-000010070000}"/>
    <cellStyle name="Texto de advertencia 6" xfId="813" xr:uid="{00000000-0005-0000-0000-000011070000}"/>
    <cellStyle name="Texto de advertencia 7" xfId="814" xr:uid="{00000000-0005-0000-0000-000012070000}"/>
    <cellStyle name="Texto de advertencia 8" xfId="815" xr:uid="{00000000-0005-0000-0000-000013070000}"/>
    <cellStyle name="Texto de advertencia 9" xfId="816" xr:uid="{00000000-0005-0000-0000-000014070000}"/>
    <cellStyle name="Texto explicativo" xfId="25" builtinId="53" customBuiltin="1"/>
    <cellStyle name="Texto explicativo 10" xfId="817" xr:uid="{00000000-0005-0000-0000-000016070000}"/>
    <cellStyle name="Texto explicativo 2" xfId="348" xr:uid="{00000000-0005-0000-0000-000017070000}"/>
    <cellStyle name="Texto explicativo 2 2" xfId="818" xr:uid="{00000000-0005-0000-0000-000018070000}"/>
    <cellStyle name="Texto explicativo 2 3" xfId="1013" xr:uid="{00000000-0005-0000-0000-000019070000}"/>
    <cellStyle name="Texto explicativo 3" xfId="819" xr:uid="{00000000-0005-0000-0000-00001A070000}"/>
    <cellStyle name="Texto explicativo 4" xfId="820" xr:uid="{00000000-0005-0000-0000-00001B070000}"/>
    <cellStyle name="Texto explicativo 5" xfId="821" xr:uid="{00000000-0005-0000-0000-00001C070000}"/>
    <cellStyle name="Texto explicativo 6" xfId="822" xr:uid="{00000000-0005-0000-0000-00001D070000}"/>
    <cellStyle name="Texto explicativo 7" xfId="823" xr:uid="{00000000-0005-0000-0000-00001E070000}"/>
    <cellStyle name="Texto explicativo 8" xfId="824" xr:uid="{00000000-0005-0000-0000-00001F070000}"/>
    <cellStyle name="Texto explicativo 9" xfId="825" xr:uid="{00000000-0005-0000-0000-000020070000}"/>
    <cellStyle name="Title" xfId="826" xr:uid="{00000000-0005-0000-0000-000021070000}"/>
    <cellStyle name="Titulo" xfId="333" xr:uid="{00000000-0005-0000-0000-000022070000}"/>
    <cellStyle name="Título 1 10" xfId="827" xr:uid="{00000000-0005-0000-0000-000023070000}"/>
    <cellStyle name="Título 1 2" xfId="828" xr:uid="{00000000-0005-0000-0000-000024070000}"/>
    <cellStyle name="Título 1 3" xfId="829" xr:uid="{00000000-0005-0000-0000-000025070000}"/>
    <cellStyle name="Título 1 4" xfId="830" xr:uid="{00000000-0005-0000-0000-000026070000}"/>
    <cellStyle name="Título 1 5" xfId="831" xr:uid="{00000000-0005-0000-0000-000027070000}"/>
    <cellStyle name="Título 1 6" xfId="832" xr:uid="{00000000-0005-0000-0000-000028070000}"/>
    <cellStyle name="Título 1 7" xfId="833" xr:uid="{00000000-0005-0000-0000-000029070000}"/>
    <cellStyle name="Título 1 8" xfId="834" xr:uid="{00000000-0005-0000-0000-00002A070000}"/>
    <cellStyle name="Título 1 9" xfId="835" xr:uid="{00000000-0005-0000-0000-00002B070000}"/>
    <cellStyle name="Título 10" xfId="836" xr:uid="{00000000-0005-0000-0000-00002C070000}"/>
    <cellStyle name="Título 11" xfId="837" xr:uid="{00000000-0005-0000-0000-00002D070000}"/>
    <cellStyle name="Título 12" xfId="838" xr:uid="{00000000-0005-0000-0000-00002E070000}"/>
    <cellStyle name="Título 13" xfId="924" xr:uid="{00000000-0005-0000-0000-00002F070000}"/>
    <cellStyle name="Titulo 2" xfId="334" xr:uid="{00000000-0005-0000-0000-000030070000}"/>
    <cellStyle name="Título 2" xfId="13" builtinId="17" customBuiltin="1"/>
    <cellStyle name="Título 2 10" xfId="839" xr:uid="{00000000-0005-0000-0000-000032070000}"/>
    <cellStyle name="Título 2 2" xfId="840" xr:uid="{00000000-0005-0000-0000-000033070000}"/>
    <cellStyle name="Título 2 3" xfId="841" xr:uid="{00000000-0005-0000-0000-000034070000}"/>
    <cellStyle name="Título 2 4" xfId="842" xr:uid="{00000000-0005-0000-0000-000035070000}"/>
    <cellStyle name="Título 2 5" xfId="843" xr:uid="{00000000-0005-0000-0000-000036070000}"/>
    <cellStyle name="Título 2 6" xfId="844" xr:uid="{00000000-0005-0000-0000-000037070000}"/>
    <cellStyle name="Título 2 7" xfId="845" xr:uid="{00000000-0005-0000-0000-000038070000}"/>
    <cellStyle name="Título 2 8" xfId="846" xr:uid="{00000000-0005-0000-0000-000039070000}"/>
    <cellStyle name="Título 2 9" xfId="847" xr:uid="{00000000-0005-0000-0000-00003A070000}"/>
    <cellStyle name="Título 3" xfId="14" builtinId="18" customBuiltin="1"/>
    <cellStyle name="Título 3 10" xfId="848" xr:uid="{00000000-0005-0000-0000-00003C070000}"/>
    <cellStyle name="Título 3 2" xfId="849" xr:uid="{00000000-0005-0000-0000-00003D070000}"/>
    <cellStyle name="Título 3 3" xfId="850" xr:uid="{00000000-0005-0000-0000-00003E070000}"/>
    <cellStyle name="Título 3 4" xfId="851" xr:uid="{00000000-0005-0000-0000-00003F070000}"/>
    <cellStyle name="Título 3 5" xfId="852" xr:uid="{00000000-0005-0000-0000-000040070000}"/>
    <cellStyle name="Título 3 6" xfId="853" xr:uid="{00000000-0005-0000-0000-000041070000}"/>
    <cellStyle name="Título 3 7" xfId="854" xr:uid="{00000000-0005-0000-0000-000042070000}"/>
    <cellStyle name="Título 3 8" xfId="855" xr:uid="{00000000-0005-0000-0000-000043070000}"/>
    <cellStyle name="Título 3 9" xfId="856" xr:uid="{00000000-0005-0000-0000-000044070000}"/>
    <cellStyle name="Título 4" xfId="342" xr:uid="{00000000-0005-0000-0000-000045070000}"/>
    <cellStyle name="Título 4 2" xfId="857" xr:uid="{00000000-0005-0000-0000-000046070000}"/>
    <cellStyle name="Título 4 3" xfId="1006" xr:uid="{00000000-0005-0000-0000-000047070000}"/>
    <cellStyle name="Título 5" xfId="858" xr:uid="{00000000-0005-0000-0000-000048070000}"/>
    <cellStyle name="Título 6" xfId="859" xr:uid="{00000000-0005-0000-0000-000049070000}"/>
    <cellStyle name="Título 7" xfId="860" xr:uid="{00000000-0005-0000-0000-00004A070000}"/>
    <cellStyle name="Título 8" xfId="861" xr:uid="{00000000-0005-0000-0000-00004B070000}"/>
    <cellStyle name="Título 9" xfId="862" xr:uid="{00000000-0005-0000-0000-00004C070000}"/>
    <cellStyle name="Total" xfId="26" builtinId="25" customBuiltin="1"/>
    <cellStyle name="Total 10" xfId="863" xr:uid="{00000000-0005-0000-0000-00004E070000}"/>
    <cellStyle name="Total 10 2" xfId="987" xr:uid="{00000000-0005-0000-0000-00004F070000}"/>
    <cellStyle name="Total 2" xfId="864" xr:uid="{00000000-0005-0000-0000-000050070000}"/>
    <cellStyle name="Total 2 2" xfId="988" xr:uid="{00000000-0005-0000-0000-000051070000}"/>
    <cellStyle name="Total 3" xfId="865" xr:uid="{00000000-0005-0000-0000-000052070000}"/>
    <cellStyle name="Total 3 2" xfId="989" xr:uid="{00000000-0005-0000-0000-000053070000}"/>
    <cellStyle name="Total 4" xfId="866" xr:uid="{00000000-0005-0000-0000-000054070000}"/>
    <cellStyle name="Total 4 2" xfId="990" xr:uid="{00000000-0005-0000-0000-000055070000}"/>
    <cellStyle name="Total 5" xfId="867" xr:uid="{00000000-0005-0000-0000-000056070000}"/>
    <cellStyle name="Total 5 2" xfId="991" xr:uid="{00000000-0005-0000-0000-000057070000}"/>
    <cellStyle name="Total 6" xfId="868" xr:uid="{00000000-0005-0000-0000-000058070000}"/>
    <cellStyle name="Total 6 2" xfId="992" xr:uid="{00000000-0005-0000-0000-000059070000}"/>
    <cellStyle name="Total 7" xfId="869" xr:uid="{00000000-0005-0000-0000-00005A070000}"/>
    <cellStyle name="Total 7 2" xfId="993" xr:uid="{00000000-0005-0000-0000-00005B070000}"/>
    <cellStyle name="Total 8" xfId="870" xr:uid="{00000000-0005-0000-0000-00005C070000}"/>
    <cellStyle name="Total 8 2" xfId="994" xr:uid="{00000000-0005-0000-0000-00005D070000}"/>
    <cellStyle name="Total 9" xfId="871" xr:uid="{00000000-0005-0000-0000-00005E070000}"/>
    <cellStyle name="Total 9 2" xfId="995" xr:uid="{00000000-0005-0000-0000-00005F070000}"/>
    <cellStyle name="Warning Text" xfId="872" xr:uid="{00000000-0005-0000-0000-000060070000}"/>
  </cellStyles>
  <dxfs count="0"/>
  <tableStyles count="0" defaultTableStyle="TableStyleMedium2" defaultPivotStyle="PivotStyleLight16"/>
  <colors>
    <mruColors>
      <color rgb="FF9D2449"/>
      <color rgb="FFD48232"/>
      <color rgb="FFA7A8A9"/>
      <color rgb="FF285C4D"/>
      <color rgb="FF62113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3082290</xdr:colOff>
      <xdr:row>1</xdr:row>
      <xdr:rowOff>150935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212908-6DCC-44B8-9510-7C122FC99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3082290" cy="425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3082290</xdr:colOff>
      <xdr:row>1</xdr:row>
      <xdr:rowOff>150935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5296DB-4DC1-4A6C-8DC8-6325FFE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3082290" cy="42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1688-C530-4285-995B-FB174FD4AF18}">
  <sheetPr>
    <pageSetUpPr fitToPage="1"/>
  </sheetPr>
  <dimension ref="A1:AG201"/>
  <sheetViews>
    <sheetView zoomScale="90" zoomScaleNormal="90" workbookViewId="0">
      <pane xSplit="1" ySplit="8" topLeftCell="J9" activePane="bottomRight" state="frozen"/>
      <selection activeCell="B83" sqref="B83"/>
      <selection pane="topRight" activeCell="B83" sqref="B83"/>
      <selection pane="bottomLeft" activeCell="B83" sqref="B83"/>
      <selection pane="bottomRight" activeCell="AD8" sqref="AD8"/>
    </sheetView>
  </sheetViews>
  <sheetFormatPr baseColWidth="10" defaultColWidth="11.5546875" defaultRowHeight="27.6" customHeight="1" x14ac:dyDescent="0.4"/>
  <cols>
    <col min="1" max="1" width="46.33203125" style="33" customWidth="1"/>
    <col min="2" max="2" width="14.109375" style="33" customWidth="1"/>
    <col min="3" max="3" width="12.33203125" style="33" customWidth="1"/>
    <col min="4" max="4" width="12.44140625" style="33" customWidth="1"/>
    <col min="5" max="5" width="9.6640625" style="33" customWidth="1"/>
    <col min="6" max="6" width="10.109375" style="33" customWidth="1"/>
    <col min="7" max="7" width="11.33203125" style="33" customWidth="1"/>
    <col min="8" max="8" width="10.33203125" style="33" customWidth="1"/>
    <col min="9" max="9" width="8.77734375" style="33" customWidth="1"/>
    <col min="10" max="10" width="10.6640625" style="33" customWidth="1"/>
    <col min="11" max="11" width="11.33203125" style="33" customWidth="1"/>
    <col min="12" max="12" width="8" style="33" customWidth="1"/>
    <col min="13" max="13" width="8.88671875" style="33" customWidth="1"/>
    <col min="14" max="14" width="8.6640625" style="33" customWidth="1"/>
    <col min="15" max="15" width="8.33203125" style="33" customWidth="1"/>
    <col min="16" max="16" width="10.6640625" style="33" customWidth="1"/>
    <col min="17" max="17" width="9.33203125" style="33" customWidth="1"/>
    <col min="18" max="18" width="8.33203125" style="33" customWidth="1"/>
    <col min="19" max="19" width="9.33203125" style="33" customWidth="1"/>
    <col min="20" max="20" width="7.33203125" style="33" customWidth="1"/>
    <col min="21" max="21" width="9.6640625" style="33" customWidth="1"/>
    <col min="22" max="22" width="8.109375" style="33" customWidth="1"/>
    <col min="23" max="23" width="6.6640625" style="33" customWidth="1"/>
    <col min="24" max="24" width="7.109375" style="33" customWidth="1"/>
    <col min="25" max="25" width="14" style="33" customWidth="1"/>
    <col min="26" max="28" width="11.109375" style="33" customWidth="1"/>
    <col min="29" max="29" width="13.109375" style="33" customWidth="1"/>
    <col min="30" max="30" width="14.33203125" style="33" customWidth="1"/>
    <col min="31" max="16384" width="11.5546875" style="33"/>
  </cols>
  <sheetData>
    <row r="1" spans="1:33" ht="27.6" customHeight="1" thickBot="1" x14ac:dyDescent="0.45">
      <c r="B1" s="1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3" ht="27.6" customHeight="1" x14ac:dyDescent="0.5">
      <c r="A2" s="197" t="s">
        <v>0</v>
      </c>
      <c r="B2" s="2" t="s">
        <v>192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5"/>
      <c r="AF2" s="200" t="s">
        <v>1</v>
      </c>
    </row>
    <row r="3" spans="1:33" ht="24.6" customHeight="1" thickBot="1" x14ac:dyDescent="0.6">
      <c r="A3" s="198"/>
      <c r="B3" s="6">
        <v>2020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8"/>
      <c r="AE3" s="5"/>
      <c r="AF3" s="201"/>
    </row>
    <row r="4" spans="1:33" ht="21.6" customHeight="1" thickBot="1" x14ac:dyDescent="0.45">
      <c r="A4" s="199"/>
      <c r="B4" s="203" t="s">
        <v>193</v>
      </c>
      <c r="C4" s="203" t="s">
        <v>194</v>
      </c>
      <c r="D4" s="203" t="s">
        <v>195</v>
      </c>
      <c r="E4" s="205" t="s">
        <v>2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205" t="s">
        <v>3</v>
      </c>
      <c r="V4" s="206"/>
      <c r="W4" s="206"/>
      <c r="X4" s="206"/>
      <c r="Y4" s="206"/>
      <c r="Z4" s="207"/>
      <c r="AA4" s="208" t="s">
        <v>196</v>
      </c>
      <c r="AB4" s="210" t="s">
        <v>197</v>
      </c>
      <c r="AC4" s="194" t="s">
        <v>198</v>
      </c>
      <c r="AD4" s="194" t="s">
        <v>221</v>
      </c>
      <c r="AE4" s="5"/>
      <c r="AF4" s="201"/>
    </row>
    <row r="5" spans="1:33" ht="20.399999999999999" customHeight="1" thickBot="1" x14ac:dyDescent="0.45">
      <c r="A5" s="199"/>
      <c r="B5" s="204"/>
      <c r="C5" s="204"/>
      <c r="D5" s="204"/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17</v>
      </c>
      <c r="N5" s="35" t="s">
        <v>12</v>
      </c>
      <c r="O5" s="35" t="s">
        <v>13</v>
      </c>
      <c r="P5" s="35" t="s">
        <v>14</v>
      </c>
      <c r="Q5" s="35" t="s">
        <v>15</v>
      </c>
      <c r="R5" s="35" t="s">
        <v>16</v>
      </c>
      <c r="S5" s="35" t="s">
        <v>25</v>
      </c>
      <c r="T5" s="35" t="s">
        <v>24</v>
      </c>
      <c r="U5" s="35" t="s">
        <v>199</v>
      </c>
      <c r="V5" s="35" t="s">
        <v>200</v>
      </c>
      <c r="W5" s="35" t="s">
        <v>201</v>
      </c>
      <c r="X5" s="35" t="s">
        <v>202</v>
      </c>
      <c r="Y5" s="35" t="s">
        <v>203</v>
      </c>
      <c r="Z5" s="9" t="s">
        <v>204</v>
      </c>
      <c r="AA5" s="209"/>
      <c r="AB5" s="203"/>
      <c r="AC5" s="195"/>
      <c r="AD5" s="195"/>
      <c r="AE5" s="5"/>
      <c r="AF5" s="201"/>
    </row>
    <row r="6" spans="1:33" s="37" customFormat="1" ht="27.6" customHeight="1" thickBot="1" x14ac:dyDescent="0.45">
      <c r="A6" s="10" t="s">
        <v>22</v>
      </c>
      <c r="B6" s="36">
        <v>1</v>
      </c>
      <c r="C6" s="36">
        <v>28</v>
      </c>
      <c r="D6" s="36">
        <v>265</v>
      </c>
      <c r="E6" s="36">
        <v>12400</v>
      </c>
      <c r="F6" s="36">
        <v>1924</v>
      </c>
      <c r="G6" s="36">
        <v>1650</v>
      </c>
      <c r="H6" s="36">
        <v>3170</v>
      </c>
      <c r="I6" s="36">
        <v>1120</v>
      </c>
      <c r="J6" s="36">
        <v>1300</v>
      </c>
      <c r="K6" s="36">
        <v>3943</v>
      </c>
      <c r="L6" s="36">
        <v>1624</v>
      </c>
      <c r="M6" s="36">
        <v>3985</v>
      </c>
      <c r="N6" s="36">
        <v>138</v>
      </c>
      <c r="O6" s="36">
        <v>2640</v>
      </c>
      <c r="P6" s="36">
        <v>8060</v>
      </c>
      <c r="Q6" s="36">
        <v>982</v>
      </c>
      <c r="R6" s="36">
        <v>804</v>
      </c>
      <c r="S6" s="36">
        <v>858</v>
      </c>
      <c r="T6" s="36">
        <v>677</v>
      </c>
      <c r="U6" s="36">
        <v>6630</v>
      </c>
      <c r="V6" s="36">
        <v>11100</v>
      </c>
      <c r="W6" s="36">
        <v>8900</v>
      </c>
      <c r="X6" s="36">
        <v>1</v>
      </c>
      <c r="Y6" s="36">
        <v>9540</v>
      </c>
      <c r="Z6" s="36">
        <v>2</v>
      </c>
      <c r="AA6" s="36">
        <v>16100</v>
      </c>
      <c r="AB6" s="36">
        <v>23500</v>
      </c>
      <c r="AC6" s="195"/>
      <c r="AD6" s="195"/>
      <c r="AE6" s="5"/>
      <c r="AF6" s="202"/>
    </row>
    <row r="7" spans="1:33" ht="27.6" customHeight="1" thickBot="1" x14ac:dyDescent="0.45">
      <c r="A7" s="38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196"/>
      <c r="AD7" s="196"/>
      <c r="AE7" s="5"/>
      <c r="AF7" s="41"/>
    </row>
    <row r="8" spans="1:33" ht="27.6" customHeight="1" thickBot="1" x14ac:dyDescent="0.45">
      <c r="A8" s="42" t="s">
        <v>205</v>
      </c>
      <c r="B8" s="43">
        <f>+IF(SUM(B9,B67,B120,B177)=0,"NE",SUM(B9,B67,B120,B177))</f>
        <v>464170.57180634158</v>
      </c>
      <c r="C8" s="43">
        <f>+IF(SUM(C9,C67,C120,C177)=0,"NE",SUM(C9,C67,C120,C177))</f>
        <v>193571.27485087616</v>
      </c>
      <c r="D8" s="43">
        <f>+IF(SUM(D9,D67,D120,D177)=0,"NE",SUM(D9,D67,D120,D177))</f>
        <v>37336.746306442335</v>
      </c>
      <c r="E8" s="43">
        <f t="shared" ref="E8:AB8" si="0">E9+E67+E120+E177</f>
        <v>513.40585423988489</v>
      </c>
      <c r="F8" s="43">
        <f t="shared" si="0"/>
        <v>2114.9327349474702</v>
      </c>
      <c r="G8" s="43">
        <f t="shared" si="0"/>
        <v>7.0043168250000001</v>
      </c>
      <c r="H8" s="43">
        <f t="shared" si="0"/>
        <v>36.293440786207348</v>
      </c>
      <c r="I8" s="43">
        <f t="shared" si="0"/>
        <v>0.27799749868534901</v>
      </c>
      <c r="J8" s="43">
        <f t="shared" si="0"/>
        <v>8127.3555930239681</v>
      </c>
      <c r="K8" s="43">
        <f t="shared" si="0"/>
        <v>8526.3807090721748</v>
      </c>
      <c r="L8" s="43">
        <f t="shared" si="0"/>
        <v>144.98494007790498</v>
      </c>
      <c r="M8" s="43">
        <f t="shared" si="0"/>
        <v>160.58857662008796</v>
      </c>
      <c r="N8" s="43">
        <f t="shared" si="0"/>
        <v>418.22673414733725</v>
      </c>
      <c r="O8" s="43">
        <f t="shared" si="0"/>
        <v>42.412353789892023</v>
      </c>
      <c r="P8" s="43">
        <f t="shared" si="0"/>
        <v>66.189028908366851</v>
      </c>
      <c r="Q8" s="43">
        <f t="shared" si="0"/>
        <v>24.970666275016377</v>
      </c>
      <c r="R8" s="43">
        <f t="shared" si="0"/>
        <v>4.545989839175653</v>
      </c>
      <c r="S8" s="43">
        <f t="shared" si="0"/>
        <v>1386.6319082649663</v>
      </c>
      <c r="T8" s="43">
        <f t="shared" si="0"/>
        <v>1.856249614848289E-3</v>
      </c>
      <c r="U8" s="43">
        <f t="shared" si="0"/>
        <v>24.307787977150063</v>
      </c>
      <c r="V8" s="43">
        <f t="shared" si="0"/>
        <v>2.6961359820599995</v>
      </c>
      <c r="W8" s="43">
        <f t="shared" si="0"/>
        <v>0.24402690653101583</v>
      </c>
      <c r="X8" s="43">
        <f t="shared" si="0"/>
        <v>2.7418753542810766E-6</v>
      </c>
      <c r="Y8" s="43">
        <f t="shared" si="0"/>
        <v>8.7291512757355472E-2</v>
      </c>
      <c r="Z8" s="44">
        <f t="shared" si="0"/>
        <v>1.827916902854051E-6</v>
      </c>
      <c r="AA8" s="43">
        <f t="shared" si="0"/>
        <v>2.4246451786543961</v>
      </c>
      <c r="AB8" s="43">
        <f t="shared" si="0"/>
        <v>2.0924529446326106</v>
      </c>
      <c r="AC8" s="43">
        <f>SUM(B8:AB8)</f>
        <v>716684.64800929709</v>
      </c>
      <c r="AD8" s="45">
        <f>AC9+AC67+AC121+AC162+AC177</f>
        <v>716684.64800929744</v>
      </c>
      <c r="AF8" s="45">
        <f>AF9+AF67+AF120+AF177</f>
        <v>72.174861881003594</v>
      </c>
    </row>
    <row r="9" spans="1:33" ht="22.2" customHeight="1" x14ac:dyDescent="0.4">
      <c r="A9" s="46" t="s">
        <v>65</v>
      </c>
      <c r="B9" s="47">
        <f>B10+B52</f>
        <v>414480.67003934394</v>
      </c>
      <c r="C9" s="47">
        <f>C10+C52</f>
        <v>34441.977883907399</v>
      </c>
      <c r="D9" s="47">
        <f>D10+D52</f>
        <v>2130.6686966784805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C9" s="50">
        <f>AC10+AC52</f>
        <v>451053.3166199298</v>
      </c>
      <c r="AD9" s="51"/>
      <c r="AE9" s="52"/>
      <c r="AF9" s="50">
        <f>AF10+AF52</f>
        <v>64.050794770541174</v>
      </c>
    </row>
    <row r="10" spans="1:33" ht="22.2" customHeight="1" x14ac:dyDescent="0.4">
      <c r="A10" s="26" t="s">
        <v>26</v>
      </c>
      <c r="B10" s="53">
        <f>B11+B17+B42+B48</f>
        <v>398693.93256607192</v>
      </c>
      <c r="C10" s="53">
        <f>C11+C17+C42+C48</f>
        <v>3495.9154936668374</v>
      </c>
      <c r="D10" s="53">
        <f>D11+D17+D42+D48</f>
        <v>2119.7250525051336</v>
      </c>
      <c r="E10" s="54"/>
      <c r="F10" s="54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57">
        <f>AC11+AC17+AC42+AC48</f>
        <v>404309.5731122439</v>
      </c>
      <c r="AD10" s="51"/>
      <c r="AE10" s="52"/>
      <c r="AF10" s="53">
        <f>AF11+AF17+AF42+AF48</f>
        <v>55.570891072755565</v>
      </c>
      <c r="AG10" s="58"/>
    </row>
    <row r="11" spans="1:33" ht="22.2" customHeight="1" x14ac:dyDescent="0.4">
      <c r="A11" s="26" t="s">
        <v>27</v>
      </c>
      <c r="B11" s="53">
        <f>B12+B13+B14</f>
        <v>174609.2391405926</v>
      </c>
      <c r="C11" s="53">
        <f>C12+C13+C14</f>
        <v>139.90639621969822</v>
      </c>
      <c r="D11" s="53">
        <f>D12+D13+D14</f>
        <v>213.41484059727307</v>
      </c>
      <c r="E11" s="59"/>
      <c r="F11" s="60"/>
      <c r="G11" s="6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57">
        <f>SUM(AC12:AC14)</f>
        <v>174962.56037740957</v>
      </c>
      <c r="AD11" s="51"/>
      <c r="AE11" s="52"/>
      <c r="AF11" s="53">
        <f>SUM(AF12:AF14)</f>
        <v>5.4010262751459042</v>
      </c>
    </row>
    <row r="12" spans="1:33" ht="22.2" customHeight="1" x14ac:dyDescent="0.4">
      <c r="A12" s="27" t="s">
        <v>28</v>
      </c>
      <c r="B12" s="61">
        <v>147501.15202407047</v>
      </c>
      <c r="C12" s="61">
        <v>125.63139496435009</v>
      </c>
      <c r="D12" s="61">
        <v>197.19365966321178</v>
      </c>
      <c r="E12" s="62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6">
        <f>SUM(B12:AB12)</f>
        <v>147823.97707869802</v>
      </c>
      <c r="AD12" s="51"/>
      <c r="AE12" s="52"/>
      <c r="AF12" s="14">
        <v>4.8287326687543457</v>
      </c>
    </row>
    <row r="13" spans="1:33" ht="22.2" customHeight="1" x14ac:dyDescent="0.4">
      <c r="A13" s="27" t="s">
        <v>29</v>
      </c>
      <c r="B13" s="67">
        <v>8487.0152068728294</v>
      </c>
      <c r="C13" s="67">
        <v>5.2272708653432121</v>
      </c>
      <c r="D13" s="67">
        <v>6.8922854080465443</v>
      </c>
      <c r="E13" s="62"/>
      <c r="F13" s="63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6">
        <f>SUM(B13:AB13)</f>
        <v>8499.1347631462195</v>
      </c>
      <c r="AD13" s="51"/>
      <c r="AE13" s="52"/>
      <c r="AF13" s="15">
        <v>0.50676355120421057</v>
      </c>
    </row>
    <row r="14" spans="1:33" ht="29.4" customHeight="1" x14ac:dyDescent="0.4">
      <c r="A14" s="27" t="s">
        <v>30</v>
      </c>
      <c r="B14" s="67">
        <f>B15+B16</f>
        <v>18621.071909649298</v>
      </c>
      <c r="C14" s="67">
        <f t="shared" ref="C14:D14" si="1">C15+C16</f>
        <v>9.0477303900049275</v>
      </c>
      <c r="D14" s="67">
        <f t="shared" si="1"/>
        <v>9.3288955260147475</v>
      </c>
      <c r="E14" s="62"/>
      <c r="F14" s="63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6">
        <f>SUM(B14:AB14)</f>
        <v>18639.448535565316</v>
      </c>
      <c r="AD14" s="51"/>
      <c r="AE14" s="52"/>
      <c r="AF14" s="15">
        <f>AF15+AF16</f>
        <v>6.5530055187347794E-2</v>
      </c>
    </row>
    <row r="15" spans="1:33" ht="29.4" customHeight="1" x14ac:dyDescent="0.4">
      <c r="A15" s="187" t="s">
        <v>208</v>
      </c>
      <c r="B15" s="67">
        <v>940.87405150635345</v>
      </c>
      <c r="C15" s="67">
        <v>4.704370257531767E-3</v>
      </c>
      <c r="D15" s="67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6">
        <f t="shared" ref="AC15:AC16" si="2">SUM(B15:AB15)</f>
        <v>940.87875587661097</v>
      </c>
      <c r="AD15" s="51"/>
      <c r="AE15" s="52"/>
      <c r="AF15" s="186"/>
    </row>
    <row r="16" spans="1:33" ht="29.4" customHeight="1" x14ac:dyDescent="0.4">
      <c r="A16" s="188" t="s">
        <v>209</v>
      </c>
      <c r="B16" s="67">
        <v>17680.197858142943</v>
      </c>
      <c r="C16" s="67">
        <v>9.0430260197473959</v>
      </c>
      <c r="D16" s="67">
        <v>9.3288955260147475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6">
        <f t="shared" si="2"/>
        <v>17698.569779688703</v>
      </c>
      <c r="AD16" s="51"/>
      <c r="AE16" s="52"/>
      <c r="AF16" s="186">
        <v>6.5530055187347794E-2</v>
      </c>
    </row>
    <row r="17" spans="1:32" ht="22.2" customHeight="1" x14ac:dyDescent="0.4">
      <c r="A17" s="26" t="s">
        <v>31</v>
      </c>
      <c r="B17" s="53">
        <f>B18+B19+B20+B24+B25+B31+B32+B33+B34+B35+B36+B37+B38</f>
        <v>44753.385524881269</v>
      </c>
      <c r="C17" s="53">
        <f t="shared" ref="C17:D17" si="3">C18+C19+C20+C24+C25+C31+C32+C33+C34+C35+C36+C37+C38</f>
        <v>70.607550490507222</v>
      </c>
      <c r="D17" s="53">
        <f t="shared" si="3"/>
        <v>95.815335025439865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57">
        <f>SUM(AC18,AC19,AC20,AC24,AC25,AC31,AC32,AC33,AC34,AC35,AC36,AC37,AC38)</f>
        <v>44919.808410397207</v>
      </c>
      <c r="AD17" s="51"/>
      <c r="AE17" s="52"/>
      <c r="AF17" s="53">
        <f>SUM(AF18,AF19,AF20,AF24,AF25,AF31,AF32,AF33,AF34,AF35,AF36,AF37,AF38)</f>
        <v>0.67072155693811375</v>
      </c>
    </row>
    <row r="18" spans="1:32" ht="22.2" customHeight="1" x14ac:dyDescent="0.4">
      <c r="A18" s="189" t="s">
        <v>32</v>
      </c>
      <c r="B18" s="61">
        <v>4940.1809603624033</v>
      </c>
      <c r="C18" s="61">
        <v>2.4584875167271965</v>
      </c>
      <c r="D18" s="61">
        <v>2.4348559126621936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6">
        <f t="shared" ref="AC18:AC41" si="4">SUM(B18:AB18)</f>
        <v>4945.0743037917928</v>
      </c>
      <c r="AD18" s="51"/>
      <c r="AE18" s="52"/>
      <c r="AF18" s="15">
        <v>1.7256655845967226E-2</v>
      </c>
    </row>
    <row r="19" spans="1:32" ht="22.2" customHeight="1" x14ac:dyDescent="0.4">
      <c r="A19" s="189" t="s">
        <v>33</v>
      </c>
      <c r="B19" s="67">
        <v>2089.6013502064429</v>
      </c>
      <c r="C19" s="67">
        <v>1.2116905316386792</v>
      </c>
      <c r="D19" s="67">
        <v>1.5732519652446428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6">
        <f t="shared" si="4"/>
        <v>2092.3862927033265</v>
      </c>
      <c r="AD19" s="51"/>
      <c r="AE19" s="52"/>
      <c r="AF19" s="15">
        <v>1.2998358566802891E-2</v>
      </c>
    </row>
    <row r="20" spans="1:32" ht="22.2" customHeight="1" x14ac:dyDescent="0.4">
      <c r="A20" s="189" t="s">
        <v>34</v>
      </c>
      <c r="B20" s="61">
        <f>SUM(B21:B23)</f>
        <v>8191.6929380192523</v>
      </c>
      <c r="C20" s="61">
        <f>SUM(C21:C23)</f>
        <v>4.2907503347350655</v>
      </c>
      <c r="D20" s="61">
        <f>SUM(D21:D23)</f>
        <v>4.6442918378199449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6">
        <f t="shared" si="4"/>
        <v>8200.6279801918063</v>
      </c>
      <c r="AD20" s="51"/>
      <c r="AE20" s="52"/>
      <c r="AF20" s="53">
        <f>SUM(AF21:AF23)</f>
        <v>3.0064545501440595E-2</v>
      </c>
    </row>
    <row r="21" spans="1:32" ht="22.2" customHeight="1" x14ac:dyDescent="0.4">
      <c r="A21" s="188" t="s">
        <v>210</v>
      </c>
      <c r="B21" s="67">
        <v>5182.2932054969306</v>
      </c>
      <c r="C21" s="67">
        <v>2.8240605471050104</v>
      </c>
      <c r="D21" s="67">
        <v>3.2435403354487695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6">
        <f t="shared" si="4"/>
        <v>5188.3608063794836</v>
      </c>
      <c r="AD21" s="51"/>
      <c r="AE21" s="52"/>
      <c r="AF21" s="15">
        <v>2.1647459048493134E-2</v>
      </c>
    </row>
    <row r="22" spans="1:32" ht="22.2" customHeight="1" x14ac:dyDescent="0.4">
      <c r="A22" s="188" t="s">
        <v>211</v>
      </c>
      <c r="B22" s="67">
        <v>24.336239785601546</v>
      </c>
      <c r="C22" s="67">
        <v>1.9534875630054835E-2</v>
      </c>
      <c r="D22" s="67">
        <v>3.1122746371175215E-2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6">
        <f t="shared" si="4"/>
        <v>24.386897407602774</v>
      </c>
      <c r="AD22" s="51"/>
      <c r="AE22" s="52"/>
      <c r="AF22" s="15">
        <v>8.6907190428574927E-5</v>
      </c>
    </row>
    <row r="23" spans="1:32" ht="22.2" customHeight="1" x14ac:dyDescent="0.4">
      <c r="A23" s="188" t="s">
        <v>212</v>
      </c>
      <c r="B23" s="67">
        <v>2985.06349273672</v>
      </c>
      <c r="C23" s="67">
        <v>1.4471549119999998</v>
      </c>
      <c r="D23" s="67">
        <v>1.369628756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6">
        <f t="shared" si="4"/>
        <v>2987.88027640472</v>
      </c>
      <c r="AD23" s="51"/>
      <c r="AE23" s="52"/>
      <c r="AF23" s="15">
        <v>8.3301792625188869E-3</v>
      </c>
    </row>
    <row r="24" spans="1:32" ht="22.2" customHeight="1" x14ac:dyDescent="0.4">
      <c r="A24" s="189" t="s">
        <v>35</v>
      </c>
      <c r="B24" s="67">
        <v>2287.0696212274524</v>
      </c>
      <c r="C24" s="67">
        <v>1.365848393101998</v>
      </c>
      <c r="D24" s="67">
        <v>1.7367184294430682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6">
        <f t="shared" si="4"/>
        <v>2290.1721880499977</v>
      </c>
      <c r="AD24" s="51"/>
      <c r="AE24" s="52"/>
      <c r="AF24" s="15">
        <v>2.3457469261459286E-2</v>
      </c>
    </row>
    <row r="25" spans="1:32" ht="22.2" customHeight="1" x14ac:dyDescent="0.4">
      <c r="A25" s="189" t="s">
        <v>36</v>
      </c>
      <c r="B25" s="61">
        <f>SUM(B26:B30)</f>
        <v>1792.2989438683317</v>
      </c>
      <c r="C25" s="61">
        <f>SUM(C26:C30)</f>
        <v>28.20492380243828</v>
      </c>
      <c r="D25" s="61">
        <f>SUM(D26:D30)</f>
        <v>34.887909384637638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66">
        <f t="shared" si="4"/>
        <v>1855.3917770554076</v>
      </c>
      <c r="AD25" s="51"/>
      <c r="AE25" s="52"/>
      <c r="AF25" s="53">
        <f>SUM(AF26:AF30)</f>
        <v>0.35332462318142727</v>
      </c>
    </row>
    <row r="26" spans="1:32" ht="22.2" customHeight="1" x14ac:dyDescent="0.4">
      <c r="A26" s="188" t="s">
        <v>213</v>
      </c>
      <c r="B26" s="67">
        <v>53.063010604543898</v>
      </c>
      <c r="C26" s="67">
        <v>26.559454599820835</v>
      </c>
      <c r="D26" s="67">
        <v>33.550928219160859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66">
        <f t="shared" si="4"/>
        <v>113.1733934235256</v>
      </c>
      <c r="AD26" s="51"/>
      <c r="AE26" s="52"/>
      <c r="AF26" s="15">
        <v>0.34708626465995651</v>
      </c>
    </row>
    <row r="27" spans="1:32" ht="22.2" customHeight="1" x14ac:dyDescent="0.4">
      <c r="A27" s="188" t="s">
        <v>214</v>
      </c>
      <c r="B27" s="67">
        <v>496.86937705829791</v>
      </c>
      <c r="C27" s="67">
        <v>0.42869462203726794</v>
      </c>
      <c r="D27" s="67">
        <v>0.72327039442768593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  <c r="AC27" s="66">
        <f t="shared" si="4"/>
        <v>498.02134207476286</v>
      </c>
      <c r="AD27" s="51"/>
      <c r="AE27" s="52"/>
      <c r="AF27" s="15">
        <v>2.0537034665547784E-3</v>
      </c>
    </row>
    <row r="28" spans="1:32" ht="22.2" customHeight="1" x14ac:dyDescent="0.4">
      <c r="A28" s="188" t="s">
        <v>215</v>
      </c>
      <c r="B28" s="67">
        <v>1225.8278324575997</v>
      </c>
      <c r="C28" s="67">
        <v>0.60838729029008787</v>
      </c>
      <c r="D28" s="67">
        <v>0.60552126404909501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6">
        <f t="shared" si="4"/>
        <v>1227.0417410119387</v>
      </c>
      <c r="AD28" s="51"/>
      <c r="AE28" s="52"/>
      <c r="AF28" s="15">
        <v>4.1183165907960157E-3</v>
      </c>
    </row>
    <row r="29" spans="1:32" ht="22.2" customHeight="1" x14ac:dyDescent="0.4">
      <c r="A29" s="188" t="s">
        <v>216</v>
      </c>
      <c r="B29" s="67">
        <v>16.538723747890003</v>
      </c>
      <c r="C29" s="67">
        <v>0.60838729029008787</v>
      </c>
      <c r="D29" s="67">
        <v>8.1895070000000021E-3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  <c r="AC29" s="66">
        <f t="shared" si="4"/>
        <v>17.155300545180094</v>
      </c>
      <c r="AD29" s="51"/>
      <c r="AE29" s="52"/>
      <c r="AF29" s="15">
        <v>6.6338464119957867E-5</v>
      </c>
    </row>
    <row r="30" spans="1:32" ht="22.2" customHeight="1" x14ac:dyDescent="0.4">
      <c r="A30" s="188" t="s">
        <v>217</v>
      </c>
      <c r="B30" s="67"/>
      <c r="C30" s="67"/>
      <c r="D30" s="67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C30" s="66"/>
      <c r="AD30" s="51"/>
      <c r="AE30" s="52"/>
      <c r="AF30" s="15"/>
    </row>
    <row r="31" spans="1:32" ht="22.2" customHeight="1" x14ac:dyDescent="0.4">
      <c r="A31" s="189" t="s">
        <v>37</v>
      </c>
      <c r="B31" s="61"/>
      <c r="C31" s="61"/>
      <c r="D31" s="6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66"/>
      <c r="AD31" s="51"/>
      <c r="AE31" s="52"/>
      <c r="AF31" s="15"/>
    </row>
    <row r="32" spans="1:32" ht="22.2" customHeight="1" x14ac:dyDescent="0.4">
      <c r="A32" s="189" t="s">
        <v>38</v>
      </c>
      <c r="B32" s="67">
        <v>465.50224052946305</v>
      </c>
      <c r="C32" s="67">
        <v>0.26821488016681905</v>
      </c>
      <c r="D32" s="67">
        <v>0.32659256474433607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66">
        <f t="shared" si="4"/>
        <v>466.09704797437416</v>
      </c>
      <c r="AD32" s="51"/>
      <c r="AE32" s="52"/>
      <c r="AF32" s="15">
        <v>1.3840947178671522E-3</v>
      </c>
    </row>
    <row r="33" spans="1:32" ht="22.2" customHeight="1" x14ac:dyDescent="0.4">
      <c r="A33" s="189" t="s">
        <v>39</v>
      </c>
      <c r="B33" s="61"/>
      <c r="C33" s="61"/>
      <c r="D33" s="6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/>
      <c r="AC33" s="66"/>
      <c r="AD33" s="51"/>
      <c r="AE33" s="52"/>
      <c r="AF33" s="15"/>
    </row>
    <row r="34" spans="1:32" ht="22.2" customHeight="1" x14ac:dyDescent="0.4">
      <c r="A34" s="189" t="s">
        <v>40</v>
      </c>
      <c r="B34" s="67">
        <v>12609.134695147688</v>
      </c>
      <c r="C34" s="67">
        <v>13.730533576688964</v>
      </c>
      <c r="D34" s="67">
        <v>23.272636538761542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66">
        <f t="shared" si="4"/>
        <v>12646.137865263137</v>
      </c>
      <c r="AD34" s="51"/>
      <c r="AE34" s="52"/>
      <c r="AF34" s="15">
        <v>7.4829456718072229E-2</v>
      </c>
    </row>
    <row r="35" spans="1:32" ht="22.2" customHeight="1" x14ac:dyDescent="0.4">
      <c r="A35" s="189" t="s">
        <v>41</v>
      </c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66"/>
      <c r="AD35" s="51"/>
      <c r="AE35" s="52"/>
      <c r="AF35" s="15"/>
    </row>
    <row r="36" spans="1:32" ht="22.2" customHeight="1" x14ac:dyDescent="0.4">
      <c r="A36" s="189" t="s">
        <v>42</v>
      </c>
      <c r="B36" s="67">
        <v>1031.4732346447245</v>
      </c>
      <c r="C36" s="67">
        <v>1.1893319962185278</v>
      </c>
      <c r="D36" s="67">
        <v>2.2512355642707851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66">
        <f t="shared" si="4"/>
        <v>1034.9138022052136</v>
      </c>
      <c r="AD36" s="51"/>
      <c r="AE36" s="52"/>
      <c r="AF36" s="15">
        <v>4.570655258537993E-3</v>
      </c>
    </row>
    <row r="37" spans="1:32" ht="22.2" customHeight="1" x14ac:dyDescent="0.4">
      <c r="A37" s="189" t="s">
        <v>43</v>
      </c>
      <c r="B37" s="61"/>
      <c r="C37" s="61"/>
      <c r="D37" s="6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C37" s="66"/>
      <c r="AD37" s="51"/>
      <c r="AE37" s="52"/>
      <c r="AF37" s="15"/>
    </row>
    <row r="38" spans="1:32" ht="22.2" customHeight="1" x14ac:dyDescent="0.4">
      <c r="A38" s="189" t="s">
        <v>44</v>
      </c>
      <c r="B38" s="61">
        <f>SUM(B39:B41)</f>
        <v>11346.431540875506</v>
      </c>
      <c r="C38" s="61">
        <f>SUM(C39:C41)</f>
        <v>17.887769458791698</v>
      </c>
      <c r="D38" s="61">
        <f>SUM(D39:D41)</f>
        <v>24.687842827855714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66">
        <f t="shared" si="4"/>
        <v>11389.007153162154</v>
      </c>
      <c r="AD38" s="51"/>
      <c r="AE38" s="52"/>
      <c r="AF38" s="15">
        <f>SUM(AF39:AF41)</f>
        <v>0.15283569788653917</v>
      </c>
    </row>
    <row r="39" spans="1:32" ht="22.2" customHeight="1" x14ac:dyDescent="0.4">
      <c r="A39" s="188" t="s">
        <v>218</v>
      </c>
      <c r="B39" s="67">
        <v>496.99566368396097</v>
      </c>
      <c r="C39" s="67">
        <v>0.3577894804471492</v>
      </c>
      <c r="D39" s="67">
        <v>0.53184295470353238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6">
        <f t="shared" si="4"/>
        <v>497.88529611911162</v>
      </c>
      <c r="AD39" s="51"/>
      <c r="AE39" s="52"/>
      <c r="AF39" s="186">
        <v>3.3662207947364629E-3</v>
      </c>
    </row>
    <row r="40" spans="1:32" ht="22.2" customHeight="1" x14ac:dyDescent="0.4">
      <c r="A40" s="188" t="s">
        <v>219</v>
      </c>
      <c r="B40" s="67">
        <v>8453.3465131687317</v>
      </c>
      <c r="C40" s="67">
        <v>16.350785418489195</v>
      </c>
      <c r="D40" s="67">
        <v>23.009034005711694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6">
        <f t="shared" si="4"/>
        <v>8492.7063325929339</v>
      </c>
      <c r="AD40" s="51"/>
      <c r="AE40" s="52"/>
      <c r="AF40" s="186">
        <v>0.14186085199826751</v>
      </c>
    </row>
    <row r="41" spans="1:32" ht="22.2" customHeight="1" x14ac:dyDescent="0.4">
      <c r="A41" s="188" t="s">
        <v>220</v>
      </c>
      <c r="B41" s="67">
        <v>2396.0893640228142</v>
      </c>
      <c r="C41" s="67">
        <v>1.1791945598553524</v>
      </c>
      <c r="D41" s="67">
        <v>1.1469658674404883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6">
        <f t="shared" si="4"/>
        <v>2398.4155244501098</v>
      </c>
      <c r="AD41" s="51"/>
      <c r="AE41" s="52"/>
      <c r="AF41" s="186">
        <v>7.6086250935351813E-3</v>
      </c>
    </row>
    <row r="42" spans="1:32" ht="22.2" customHeight="1" x14ac:dyDescent="0.4">
      <c r="A42" s="26" t="s">
        <v>45</v>
      </c>
      <c r="B42" s="53">
        <f>SUM(B43:B47)</f>
        <v>143819.1854690405</v>
      </c>
      <c r="C42" s="53">
        <f>SUM(C43:C47)</f>
        <v>418.38923437955793</v>
      </c>
      <c r="D42" s="53">
        <f>SUM(D43:D47)</f>
        <v>1429.3584645261535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7">
        <f>SUM(AC43:AC47)</f>
        <v>145666.9331679462</v>
      </c>
      <c r="AD42" s="51"/>
      <c r="AE42" s="52"/>
      <c r="AF42" s="53">
        <f>SUM(AF43:AF47)</f>
        <v>9.3900913956471381</v>
      </c>
    </row>
    <row r="43" spans="1:32" ht="22.2" customHeight="1" x14ac:dyDescent="0.4">
      <c r="A43" s="189" t="s">
        <v>46</v>
      </c>
      <c r="B43" s="67">
        <v>3475.9575188885265</v>
      </c>
      <c r="C43" s="68">
        <v>0.67017766085858521</v>
      </c>
      <c r="D43" s="67">
        <v>25.371011446789296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6">
        <f>SUM(B43:AB43)</f>
        <v>3501.9987079961743</v>
      </c>
      <c r="AD43" s="51"/>
      <c r="AE43" s="52"/>
      <c r="AF43" s="15">
        <v>4.9211378901620147E-2</v>
      </c>
    </row>
    <row r="44" spans="1:32" ht="22.2" customHeight="1" x14ac:dyDescent="0.4">
      <c r="A44" s="189" t="s">
        <v>47</v>
      </c>
      <c r="B44" s="67">
        <v>137302.75192306697</v>
      </c>
      <c r="C44" s="67">
        <v>411.48893963784963</v>
      </c>
      <c r="D44" s="67">
        <v>1212.9849949146046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6">
        <f>SUM(B44:AB44)</f>
        <v>138927.22585761943</v>
      </c>
      <c r="AD44" s="51"/>
      <c r="AE44" s="52"/>
      <c r="AF44" s="15">
        <v>9.2239194211717734</v>
      </c>
    </row>
    <row r="45" spans="1:32" ht="22.2" customHeight="1" x14ac:dyDescent="0.4">
      <c r="A45" s="189" t="s">
        <v>48</v>
      </c>
      <c r="B45" s="67">
        <v>1746.4214762443619</v>
      </c>
      <c r="C45" s="67">
        <v>2.7856146961740396</v>
      </c>
      <c r="D45" s="67">
        <v>181.68824253272845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6">
        <f>SUM(B45:AB45)</f>
        <v>1930.8953334732644</v>
      </c>
      <c r="AD45" s="51"/>
      <c r="AE45" s="52"/>
      <c r="AF45" s="15">
        <v>4.1180714195070751E-2</v>
      </c>
    </row>
    <row r="46" spans="1:32" ht="22.2" customHeight="1" x14ac:dyDescent="0.4">
      <c r="A46" s="189" t="s">
        <v>49</v>
      </c>
      <c r="B46" s="67">
        <v>1294.054550840624</v>
      </c>
      <c r="C46" s="67">
        <v>3.4445023846756988</v>
      </c>
      <c r="D46" s="67">
        <v>9.3142156320312246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6">
        <f>SUM(B46:AB46)</f>
        <v>1306.8132688573307</v>
      </c>
      <c r="AD46" s="51"/>
      <c r="AE46" s="52"/>
      <c r="AF46" s="15">
        <v>7.5779881378674183E-2</v>
      </c>
    </row>
    <row r="47" spans="1:32" ht="22.2" customHeight="1" x14ac:dyDescent="0.4">
      <c r="A47" s="189" t="s">
        <v>50</v>
      </c>
      <c r="B47" s="67"/>
      <c r="C47" s="67"/>
      <c r="D47" s="67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6"/>
      <c r="AD47" s="51"/>
      <c r="AE47" s="52"/>
      <c r="AF47" s="15"/>
    </row>
    <row r="48" spans="1:32" ht="22.2" customHeight="1" x14ac:dyDescent="0.4">
      <c r="A48" s="26" t="s">
        <v>51</v>
      </c>
      <c r="B48" s="53">
        <f>SUM(B49:B51)</f>
        <v>35512.122431557582</v>
      </c>
      <c r="C48" s="53">
        <f>SUM(C49:C51)</f>
        <v>2867.0123125770738</v>
      </c>
      <c r="D48" s="53">
        <f>SUM(D49:D51)</f>
        <v>381.13641235626704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>
        <f>SUM(AC49:AC51)</f>
        <v>38760.271156490919</v>
      </c>
      <c r="AD48" s="51"/>
      <c r="AE48" s="52"/>
      <c r="AF48" s="53">
        <f>SUM(AF49:AF51)</f>
        <v>40.10905184502441</v>
      </c>
    </row>
    <row r="49" spans="1:32" ht="22.2" customHeight="1" x14ac:dyDescent="0.4">
      <c r="A49" s="189" t="s">
        <v>52</v>
      </c>
      <c r="B49" s="67">
        <v>5507.7456030000003</v>
      </c>
      <c r="C49" s="67">
        <v>11.997440000000001</v>
      </c>
      <c r="D49" s="67">
        <v>2.2709440000000001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66">
        <f>SUM(B49:AB49)</f>
        <v>5522.0139870000003</v>
      </c>
      <c r="AD49" s="51"/>
      <c r="AE49" s="52"/>
      <c r="AF49" s="15">
        <v>2.8623502646360008</v>
      </c>
    </row>
    <row r="50" spans="1:32" ht="22.2" customHeight="1" x14ac:dyDescent="0.4">
      <c r="A50" s="189" t="s">
        <v>53</v>
      </c>
      <c r="B50" s="67">
        <v>20342.732262779999</v>
      </c>
      <c r="C50" s="67">
        <v>2818.5285799999997</v>
      </c>
      <c r="D50" s="67">
        <v>358.45826550000004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6">
        <f>SUM(B50:AB50)</f>
        <v>23519.719108279998</v>
      </c>
      <c r="AD50" s="51"/>
      <c r="AE50" s="52"/>
      <c r="AF50" s="15">
        <v>36.960853374285001</v>
      </c>
    </row>
    <row r="51" spans="1:32" ht="22.2" customHeight="1" x14ac:dyDescent="0.4">
      <c r="A51" s="189" t="s">
        <v>54</v>
      </c>
      <c r="B51" s="67">
        <v>9661.6445657775821</v>
      </c>
      <c r="C51" s="67">
        <v>36.486292577073975</v>
      </c>
      <c r="D51" s="67">
        <v>20.407202856267006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6">
        <f>SUM(B51:AB51)</f>
        <v>9718.5380612109238</v>
      </c>
      <c r="AD51" s="51"/>
      <c r="AE51" s="52"/>
      <c r="AF51" s="15">
        <v>0.28584820610340683</v>
      </c>
    </row>
    <row r="52" spans="1:32" ht="26.4" customHeight="1" x14ac:dyDescent="0.4">
      <c r="A52" s="16" t="s">
        <v>55</v>
      </c>
      <c r="B52" s="53">
        <f>B53+B58</f>
        <v>15786.737473272</v>
      </c>
      <c r="C52" s="53">
        <f>C53+C58</f>
        <v>30946.06239024056</v>
      </c>
      <c r="D52" s="53">
        <f>SUM(D53,D58)</f>
        <v>10.943644173346767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>
        <f>AC53+AC58</f>
        <v>46743.743507685904</v>
      </c>
      <c r="AD52" s="51"/>
      <c r="AE52" s="52"/>
      <c r="AF52" s="53">
        <f>AF53+AF58</f>
        <v>8.4799036977856073</v>
      </c>
    </row>
    <row r="53" spans="1:32" ht="22.2" customHeight="1" x14ac:dyDescent="0.4">
      <c r="A53" s="26" t="s">
        <v>56</v>
      </c>
      <c r="B53" s="53">
        <f>B54+B57</f>
        <v>50.446399224457657</v>
      </c>
      <c r="C53" s="53">
        <f>C54+C57</f>
        <v>1774.3488183836223</v>
      </c>
      <c r="D53" s="53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57">
        <f>AC54+AC57</f>
        <v>1824.7952176080801</v>
      </c>
      <c r="AD53" s="51"/>
      <c r="AE53" s="52"/>
      <c r="AF53" s="53">
        <f>AF54+AF57</f>
        <v>0</v>
      </c>
    </row>
    <row r="54" spans="1:32" ht="22.2" customHeight="1" x14ac:dyDescent="0.4">
      <c r="A54" s="190" t="s">
        <v>57</v>
      </c>
      <c r="B54" s="71">
        <f>SUM(B55:B56)</f>
        <v>50.446399224457657</v>
      </c>
      <c r="C54" s="71">
        <f>SUM(C55:C56)</f>
        <v>1774.3488183836223</v>
      </c>
      <c r="D54" s="71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66">
        <f>AC55+AC56</f>
        <v>1824.7952176080801</v>
      </c>
      <c r="AD54" s="51"/>
      <c r="AE54" s="52"/>
      <c r="AF54" s="71">
        <f>AF55+AF56</f>
        <v>0</v>
      </c>
    </row>
    <row r="55" spans="1:32" ht="22.2" customHeight="1" x14ac:dyDescent="0.4">
      <c r="A55" s="189" t="s">
        <v>58</v>
      </c>
      <c r="B55" s="67">
        <v>48.042861587148117</v>
      </c>
      <c r="C55" s="67">
        <v>1701.945809615459</v>
      </c>
      <c r="D55" s="67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6">
        <f>SUM(B55:AB55)</f>
        <v>1749.9886712026071</v>
      </c>
      <c r="AD55" s="51"/>
      <c r="AE55" s="52"/>
      <c r="AF55" s="15"/>
    </row>
    <row r="56" spans="1:32" ht="22.2" customHeight="1" x14ac:dyDescent="0.4">
      <c r="A56" s="189" t="s">
        <v>59</v>
      </c>
      <c r="B56" s="67">
        <v>2.4035376373095412</v>
      </c>
      <c r="C56" s="67">
        <v>72.403008768163417</v>
      </c>
      <c r="D56" s="67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66">
        <f>SUM(B56:AB56)</f>
        <v>74.806546405472957</v>
      </c>
      <c r="AD56" s="51"/>
      <c r="AE56" s="52"/>
      <c r="AF56" s="15"/>
    </row>
    <row r="57" spans="1:32" ht="32.4" customHeight="1" x14ac:dyDescent="0.4">
      <c r="A57" s="190" t="s">
        <v>60</v>
      </c>
      <c r="B57" s="67"/>
      <c r="C57" s="67"/>
      <c r="D57" s="67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66">
        <f>SUM(B57:AB57)</f>
        <v>0</v>
      </c>
      <c r="AD57" s="51"/>
      <c r="AE57" s="52"/>
      <c r="AF57" s="72"/>
    </row>
    <row r="58" spans="1:32" ht="22.2" customHeight="1" x14ac:dyDescent="0.4">
      <c r="A58" s="26" t="s">
        <v>61</v>
      </c>
      <c r="B58" s="53">
        <f>B59+B63</f>
        <v>15736.291074047542</v>
      </c>
      <c r="C58" s="53">
        <f t="shared" ref="C58:D58" si="5">C59+C63</f>
        <v>29171.713571856937</v>
      </c>
      <c r="D58" s="53">
        <f t="shared" si="5"/>
        <v>10.943644173346767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57">
        <f>AC59+AC63</f>
        <v>44918.948290077824</v>
      </c>
      <c r="AD58" s="51"/>
      <c r="AE58" s="52"/>
      <c r="AF58" s="72">
        <f>SUM(AF59:AF66)</f>
        <v>8.4799036977856073</v>
      </c>
    </row>
    <row r="59" spans="1:32" ht="22.2" customHeight="1" x14ac:dyDescent="0.4">
      <c r="A59" s="189" t="s">
        <v>62</v>
      </c>
      <c r="B59" s="67">
        <f>SUM(B60:B62)</f>
        <v>12561.750898587217</v>
      </c>
      <c r="C59" s="67">
        <f>SUM(C60:C62)</f>
        <v>22119.268403201371</v>
      </c>
      <c r="D59" s="67">
        <f>SUM(D60:D62)</f>
        <v>10.905264888551374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6">
        <f>SUM(B59:AB59)</f>
        <v>34691.924566677139</v>
      </c>
      <c r="AD59" s="51"/>
      <c r="AE59" s="52"/>
      <c r="AF59" s="15"/>
    </row>
    <row r="60" spans="1:32" ht="22.2" customHeight="1" x14ac:dyDescent="0.4">
      <c r="A60" s="191" t="s">
        <v>186</v>
      </c>
      <c r="B60" s="73">
        <v>2968.4413566843773</v>
      </c>
      <c r="C60" s="73">
        <v>9103.2290539119022</v>
      </c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66">
        <f t="shared" ref="AC60:AC66" si="6">SUM(B60:AB60)</f>
        <v>12071.67041059628</v>
      </c>
      <c r="AD60" s="51"/>
      <c r="AE60" s="52"/>
      <c r="AF60" s="17"/>
    </row>
    <row r="61" spans="1:32" ht="22.2" customHeight="1" x14ac:dyDescent="0.4">
      <c r="A61" s="191" t="s">
        <v>187</v>
      </c>
      <c r="B61" s="73">
        <v>9560.5965050786981</v>
      </c>
      <c r="C61" s="73">
        <v>12902.436249995648</v>
      </c>
      <c r="D61" s="73">
        <v>10.905264888551374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  <c r="AC61" s="66">
        <f t="shared" si="6"/>
        <v>22473.938019962898</v>
      </c>
      <c r="AD61" s="51"/>
      <c r="AE61" s="52"/>
      <c r="AF61" s="17">
        <v>8.4799036977856073</v>
      </c>
    </row>
    <row r="62" spans="1:32" ht="22.2" customHeight="1" x14ac:dyDescent="0.4">
      <c r="A62" s="191" t="s">
        <v>188</v>
      </c>
      <c r="B62" s="73">
        <v>32.713036824141035</v>
      </c>
      <c r="C62" s="73">
        <v>113.60309929381975</v>
      </c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5"/>
      <c r="AC62" s="66">
        <f t="shared" si="6"/>
        <v>146.31613611796078</v>
      </c>
      <c r="AD62" s="51"/>
      <c r="AE62" s="52"/>
      <c r="AF62" s="17"/>
    </row>
    <row r="63" spans="1:32" ht="22.2" customHeight="1" x14ac:dyDescent="0.4">
      <c r="A63" s="192" t="s">
        <v>63</v>
      </c>
      <c r="B63" s="67">
        <f>SUM(B64:B66)</f>
        <v>3174.5401754603245</v>
      </c>
      <c r="C63" s="67">
        <f>SUM(C64:C66)</f>
        <v>7052.4451686555658</v>
      </c>
      <c r="D63" s="67">
        <f>SUM(D64:D66)</f>
        <v>3.8379284795393757E-2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66">
        <f t="shared" si="6"/>
        <v>10227.023723400685</v>
      </c>
      <c r="AD63" s="51"/>
      <c r="AE63" s="52"/>
      <c r="AF63" s="17"/>
    </row>
    <row r="64" spans="1:32" ht="22.2" customHeight="1" x14ac:dyDescent="0.4">
      <c r="A64" s="191" t="s">
        <v>189</v>
      </c>
      <c r="B64" s="73">
        <v>1516.4653046079043</v>
      </c>
      <c r="C64" s="73">
        <v>2494.5082374354793</v>
      </c>
      <c r="D64" s="7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66">
        <f t="shared" si="6"/>
        <v>4010.9735420433835</v>
      </c>
      <c r="AD64" s="51"/>
      <c r="AE64" s="52"/>
      <c r="AF64" s="18"/>
    </row>
    <row r="65" spans="1:32" ht="22.2" customHeight="1" x14ac:dyDescent="0.4">
      <c r="A65" s="191" t="s">
        <v>190</v>
      </c>
      <c r="B65" s="73">
        <v>1655.3832122561128</v>
      </c>
      <c r="C65" s="73">
        <v>2114.4355650313751</v>
      </c>
      <c r="D65" s="73">
        <v>3.8379284795393757E-2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66">
        <f t="shared" si="6"/>
        <v>3769.8571565722837</v>
      </c>
      <c r="AD65" s="51"/>
      <c r="AE65" s="52"/>
      <c r="AF65" s="18"/>
    </row>
    <row r="66" spans="1:32" ht="22.2" customHeight="1" thickBot="1" x14ac:dyDescent="0.45">
      <c r="A66" s="191" t="s">
        <v>191</v>
      </c>
      <c r="B66" s="73">
        <v>2.691658596307005</v>
      </c>
      <c r="C66" s="73">
        <v>2443.501366188711</v>
      </c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5"/>
      <c r="AC66" s="66">
        <f t="shared" si="6"/>
        <v>2446.1930247850182</v>
      </c>
      <c r="AD66" s="51"/>
      <c r="AE66" s="52"/>
      <c r="AF66" s="18"/>
    </row>
    <row r="67" spans="1:32" ht="22.2" customHeight="1" thickBot="1" x14ac:dyDescent="0.45">
      <c r="A67" s="13" t="s">
        <v>64</v>
      </c>
      <c r="B67" s="78">
        <f>B68+B74+B85+B93+B98+B104+B111+B116</f>
        <v>46481.960235795537</v>
      </c>
      <c r="C67" s="78">
        <f t="shared" ref="C67:D67" si="7">C68+C74+C85+C93+C98+C104+C111+C116</f>
        <v>210.18881780288197</v>
      </c>
      <c r="D67" s="78">
        <f t="shared" si="7"/>
        <v>527.13845133897348</v>
      </c>
      <c r="E67" s="48">
        <f>E68+E74+E85+E93+E98+E104+E111+E116</f>
        <v>513.40585423988489</v>
      </c>
      <c r="F67" s="48">
        <f t="shared" ref="F67:AC67" si="8">F68+F74+F85+F93+F98+F104+F111+F116</f>
        <v>2114.9327349474702</v>
      </c>
      <c r="G67" s="48">
        <f t="shared" si="8"/>
        <v>7.0043168250000001</v>
      </c>
      <c r="H67" s="48">
        <f t="shared" si="8"/>
        <v>36.293440786207348</v>
      </c>
      <c r="I67" s="48">
        <f t="shared" si="8"/>
        <v>0.27799749868534901</v>
      </c>
      <c r="J67" s="48">
        <f t="shared" si="8"/>
        <v>8127.3555930239681</v>
      </c>
      <c r="K67" s="48">
        <f t="shared" si="8"/>
        <v>8526.3807090721748</v>
      </c>
      <c r="L67" s="48">
        <f t="shared" si="8"/>
        <v>144.98494007790498</v>
      </c>
      <c r="M67" s="48">
        <f t="shared" si="8"/>
        <v>160.58857662008796</v>
      </c>
      <c r="N67" s="48">
        <f t="shared" si="8"/>
        <v>418.22673414733725</v>
      </c>
      <c r="O67" s="48">
        <f t="shared" si="8"/>
        <v>42.412353789892023</v>
      </c>
      <c r="P67" s="48">
        <f t="shared" si="8"/>
        <v>66.189028908366851</v>
      </c>
      <c r="Q67" s="48">
        <f t="shared" si="8"/>
        <v>24.970666275016377</v>
      </c>
      <c r="R67" s="48">
        <f t="shared" si="8"/>
        <v>4.545989839175653</v>
      </c>
      <c r="S67" s="48">
        <f t="shared" si="8"/>
        <v>1386.6319082649663</v>
      </c>
      <c r="T67" s="48">
        <f t="shared" si="8"/>
        <v>1.856249614848289E-3</v>
      </c>
      <c r="U67" s="48">
        <f t="shared" si="8"/>
        <v>24.307787977150063</v>
      </c>
      <c r="V67" s="48">
        <f t="shared" si="8"/>
        <v>2.6961359820599995</v>
      </c>
      <c r="W67" s="48">
        <f t="shared" si="8"/>
        <v>0.24402690653101583</v>
      </c>
      <c r="X67" s="48">
        <f t="shared" si="8"/>
        <v>2.7418753542810766E-6</v>
      </c>
      <c r="Y67" s="48">
        <f t="shared" si="8"/>
        <v>8.7291512757355472E-2</v>
      </c>
      <c r="Z67" s="48">
        <f t="shared" si="8"/>
        <v>1.827916902854051E-6</v>
      </c>
      <c r="AA67" s="48">
        <f t="shared" si="8"/>
        <v>2.4246451786543961</v>
      </c>
      <c r="AB67" s="48">
        <f t="shared" si="8"/>
        <v>2.0924529446326106</v>
      </c>
      <c r="AC67" s="79">
        <f t="shared" si="8"/>
        <v>68825.342550574715</v>
      </c>
      <c r="AD67" s="80"/>
      <c r="AE67" s="52"/>
      <c r="AF67" s="81">
        <f>AF68+AF74+AF85+AF93+AF98+AF104+AF111+AF116</f>
        <v>0</v>
      </c>
    </row>
    <row r="68" spans="1:32" ht="22.2" customHeight="1" x14ac:dyDescent="0.4">
      <c r="A68" s="26" t="s">
        <v>66</v>
      </c>
      <c r="B68" s="82">
        <f>SUM(B69:B73)</f>
        <v>30678.990664968707</v>
      </c>
      <c r="C68" s="82">
        <f>SUM(C69:C73)</f>
        <v>0</v>
      </c>
      <c r="D68" s="82">
        <f>SUM(D69:D73)</f>
        <v>0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57">
        <f>SUM(AC69:AC73)</f>
        <v>30678.990664968707</v>
      </c>
      <c r="AD68" s="51"/>
      <c r="AE68" s="52"/>
      <c r="AF68" s="53"/>
    </row>
    <row r="69" spans="1:32" ht="22.2" customHeight="1" x14ac:dyDescent="0.4">
      <c r="A69" s="189" t="s">
        <v>67</v>
      </c>
      <c r="B69" s="67">
        <v>19337.553132000008</v>
      </c>
      <c r="C69" s="68"/>
      <c r="D69" s="83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5"/>
      <c r="AC69" s="66">
        <f>SUM(B69:AB69)</f>
        <v>19337.553132000008</v>
      </c>
      <c r="AD69" s="51"/>
      <c r="AE69" s="52"/>
      <c r="AF69" s="15"/>
    </row>
    <row r="70" spans="1:32" ht="22.2" customHeight="1" x14ac:dyDescent="0.4">
      <c r="A70" s="189" t="s">
        <v>68</v>
      </c>
      <c r="B70" s="67">
        <v>2994.8515459601504</v>
      </c>
      <c r="C70" s="67"/>
      <c r="D70" s="8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5"/>
      <c r="AC70" s="66">
        <f>SUM(B70:AB70)</f>
        <v>2994.8515459601504</v>
      </c>
      <c r="AD70" s="51"/>
      <c r="AE70" s="52"/>
      <c r="AF70" s="15"/>
    </row>
    <row r="71" spans="1:32" ht="22.2" customHeight="1" x14ac:dyDescent="0.4">
      <c r="A71" s="189" t="s">
        <v>69</v>
      </c>
      <c r="B71" s="67">
        <v>1038.0207328983843</v>
      </c>
      <c r="C71" s="67"/>
      <c r="D71" s="8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6">
        <f>SUM(B71:AB71)</f>
        <v>1038.0207328983843</v>
      </c>
      <c r="AD71" s="51"/>
      <c r="AE71" s="52"/>
      <c r="AF71" s="15"/>
    </row>
    <row r="72" spans="1:32" ht="22.2" customHeight="1" x14ac:dyDescent="0.4">
      <c r="A72" s="189" t="s">
        <v>70</v>
      </c>
      <c r="B72" s="67">
        <v>7308.5652541101636</v>
      </c>
      <c r="C72" s="67"/>
      <c r="D72" s="8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5"/>
      <c r="AC72" s="66">
        <f>SUM(B72:AB72)</f>
        <v>7308.5652541101636</v>
      </c>
      <c r="AD72" s="51"/>
      <c r="AE72" s="52"/>
      <c r="AF72" s="15"/>
    </row>
    <row r="73" spans="1:32" ht="22.2" customHeight="1" x14ac:dyDescent="0.4">
      <c r="A73" s="189" t="s">
        <v>71</v>
      </c>
      <c r="B73" s="67"/>
      <c r="C73" s="68"/>
      <c r="D73" s="8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66">
        <f>SUM(B73:AB73)</f>
        <v>0</v>
      </c>
      <c r="AD73" s="51"/>
      <c r="AE73" s="52"/>
      <c r="AF73" s="15"/>
    </row>
    <row r="74" spans="1:32" ht="22.2" customHeight="1" x14ac:dyDescent="0.4">
      <c r="A74" s="26" t="s">
        <v>72</v>
      </c>
      <c r="B74" s="53">
        <f>SUM(B75:B84)</f>
        <v>2446.915175048709</v>
      </c>
      <c r="C74" s="53">
        <f>SUM(C75:C84)</f>
        <v>208.12130396288197</v>
      </c>
      <c r="D74" s="53">
        <f>SUM(D75:D84)</f>
        <v>526.84649999999999</v>
      </c>
      <c r="E74" s="85">
        <f>SUM(E75:E84)</f>
        <v>512.83920000000012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64"/>
      <c r="U74" s="86"/>
      <c r="V74" s="86"/>
      <c r="W74" s="86"/>
      <c r="X74" s="86"/>
      <c r="Y74" s="86"/>
      <c r="Z74" s="86"/>
      <c r="AA74" s="86"/>
      <c r="AB74" s="86"/>
      <c r="AC74" s="57">
        <f>SUM(AC75:AC84)</f>
        <v>3694.7221790115909</v>
      </c>
      <c r="AD74" s="51"/>
      <c r="AE74" s="52"/>
      <c r="AF74" s="53"/>
    </row>
    <row r="75" spans="1:32" ht="22.2" customHeight="1" x14ac:dyDescent="0.4">
      <c r="A75" s="189" t="s">
        <v>73</v>
      </c>
      <c r="B75" s="193">
        <v>163.42485456000003</v>
      </c>
      <c r="C75" s="193"/>
      <c r="D75" s="193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6">
        <f t="shared" ref="AC75:AC84" si="9">SUM(B75:AB75)</f>
        <v>163.42485456000003</v>
      </c>
      <c r="AD75" s="51"/>
      <c r="AE75" s="52"/>
      <c r="AF75" s="15"/>
    </row>
    <row r="76" spans="1:32" ht="22.2" customHeight="1" x14ac:dyDescent="0.4">
      <c r="A76" s="189" t="s">
        <v>74</v>
      </c>
      <c r="B76" s="193"/>
      <c r="C76" s="193"/>
      <c r="D76" s="193">
        <v>508.005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5"/>
      <c r="AC76" s="66">
        <f t="shared" si="9"/>
        <v>508.005</v>
      </c>
      <c r="AD76" s="51"/>
      <c r="AE76" s="52"/>
      <c r="AF76" s="15"/>
    </row>
    <row r="77" spans="1:32" ht="22.2" customHeight="1" x14ac:dyDescent="0.4">
      <c r="A77" s="189" t="s">
        <v>75</v>
      </c>
      <c r="B77" s="193"/>
      <c r="C77" s="193"/>
      <c r="D77" s="193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66">
        <f t="shared" si="9"/>
        <v>0</v>
      </c>
      <c r="AD77" s="51"/>
      <c r="AE77" s="52"/>
      <c r="AF77" s="15"/>
    </row>
    <row r="78" spans="1:32" ht="22.2" customHeight="1" x14ac:dyDescent="0.4">
      <c r="A78" s="189" t="s">
        <v>76</v>
      </c>
      <c r="B78" s="193"/>
      <c r="C78" s="193"/>
      <c r="D78" s="193">
        <v>18.8415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5"/>
      <c r="AC78" s="66">
        <f t="shared" si="9"/>
        <v>18.8415</v>
      </c>
      <c r="AD78" s="51"/>
      <c r="AE78" s="52"/>
      <c r="AF78" s="15"/>
    </row>
    <row r="79" spans="1:32" ht="22.2" customHeight="1" x14ac:dyDescent="0.4">
      <c r="A79" s="189" t="s">
        <v>77</v>
      </c>
      <c r="B79" s="193"/>
      <c r="C79" s="193"/>
      <c r="D79" s="19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  <c r="AC79" s="66">
        <f t="shared" si="9"/>
        <v>0</v>
      </c>
      <c r="AD79" s="51"/>
      <c r="AE79" s="52"/>
      <c r="AF79" s="15"/>
    </row>
    <row r="80" spans="1:32" ht="22.2" customHeight="1" x14ac:dyDescent="0.4">
      <c r="A80" s="189" t="s">
        <v>78</v>
      </c>
      <c r="B80" s="193">
        <v>386.96922000000001</v>
      </c>
      <c r="C80" s="193"/>
      <c r="D80" s="193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  <c r="AC80" s="66">
        <f t="shared" si="9"/>
        <v>386.96922000000001</v>
      </c>
      <c r="AD80" s="51"/>
      <c r="AE80" s="52"/>
      <c r="AF80" s="15"/>
    </row>
    <row r="81" spans="1:32" ht="22.2" customHeight="1" x14ac:dyDescent="0.4">
      <c r="A81" s="189" t="s">
        <v>79</v>
      </c>
      <c r="B81" s="193">
        <v>162.61692999999997</v>
      </c>
      <c r="C81" s="193"/>
      <c r="D81" s="19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  <c r="AC81" s="66">
        <f t="shared" si="9"/>
        <v>162.61692999999997</v>
      </c>
      <c r="AD81" s="51"/>
      <c r="AE81" s="52"/>
      <c r="AF81" s="15"/>
    </row>
    <row r="82" spans="1:32" ht="22.2" customHeight="1" x14ac:dyDescent="0.4">
      <c r="A82" s="189" t="s">
        <v>80</v>
      </c>
      <c r="B82" s="193">
        <v>1733.904170488709</v>
      </c>
      <c r="C82" s="193">
        <v>208.12130396288197</v>
      </c>
      <c r="D82" s="19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C82" s="66">
        <f t="shared" si="9"/>
        <v>1942.025474451591</v>
      </c>
      <c r="AD82" s="51"/>
      <c r="AE82" s="52"/>
      <c r="AF82" s="15"/>
    </row>
    <row r="83" spans="1:32" ht="22.2" customHeight="1" x14ac:dyDescent="0.4">
      <c r="A83" s="189" t="s">
        <v>81</v>
      </c>
      <c r="B83" s="193"/>
      <c r="C83" s="193"/>
      <c r="D83" s="193"/>
      <c r="E83" s="87">
        <v>512.83920000000012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5"/>
      <c r="AC83" s="66">
        <f t="shared" si="9"/>
        <v>512.83920000000012</v>
      </c>
      <c r="AD83" s="51"/>
      <c r="AE83" s="52"/>
      <c r="AF83" s="15"/>
    </row>
    <row r="84" spans="1:32" ht="22.2" customHeight="1" x14ac:dyDescent="0.4">
      <c r="A84" s="189" t="s">
        <v>82</v>
      </c>
      <c r="B84" s="67"/>
      <c r="C84" s="68"/>
      <c r="D84" s="68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  <c r="AC84" s="66">
        <f t="shared" si="9"/>
        <v>0</v>
      </c>
      <c r="AD84" s="51"/>
      <c r="AE84" s="52"/>
      <c r="AF84" s="15"/>
    </row>
    <row r="85" spans="1:32" ht="22.2" customHeight="1" x14ac:dyDescent="0.4">
      <c r="A85" s="26" t="s">
        <v>83</v>
      </c>
      <c r="B85" s="88">
        <f>SUM(B86:B92)</f>
        <v>13322.587158275863</v>
      </c>
      <c r="C85" s="53">
        <f>SUM(C86:C92)</f>
        <v>2.0675138400000006</v>
      </c>
      <c r="D85" s="53">
        <f>SUM(D86:D92)</f>
        <v>0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57">
        <f>SUM(AC86:AC92)</f>
        <v>13324.654672115863</v>
      </c>
      <c r="AD85" s="51"/>
      <c r="AE85" s="52"/>
      <c r="AF85" s="53"/>
    </row>
    <row r="86" spans="1:32" ht="22.2" customHeight="1" x14ac:dyDescent="0.4">
      <c r="A86" s="189" t="s">
        <v>84</v>
      </c>
      <c r="B86" s="89">
        <v>12921.243420000001</v>
      </c>
      <c r="C86" s="68">
        <v>2.0675138400000006</v>
      </c>
      <c r="D86" s="68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6">
        <f t="shared" ref="AC86:AC92" si="10">SUM(B86:AB86)</f>
        <v>12923.310933840001</v>
      </c>
      <c r="AD86" s="51"/>
      <c r="AE86" s="52"/>
      <c r="AF86" s="15"/>
    </row>
    <row r="87" spans="1:32" ht="22.2" customHeight="1" x14ac:dyDescent="0.4">
      <c r="A87" s="189" t="s">
        <v>85</v>
      </c>
      <c r="B87" s="67">
        <v>297.35682827586203</v>
      </c>
      <c r="C87" s="67"/>
      <c r="D87" s="67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6">
        <f t="shared" si="10"/>
        <v>297.35682827586203</v>
      </c>
      <c r="AD87" s="51"/>
      <c r="AE87" s="52"/>
      <c r="AF87" s="15"/>
    </row>
    <row r="88" spans="1:32" ht="22.2" customHeight="1" x14ac:dyDescent="0.4">
      <c r="A88" s="189" t="s">
        <v>86</v>
      </c>
      <c r="B88" s="67"/>
      <c r="C88" s="68"/>
      <c r="D88" s="83"/>
      <c r="E88" s="62"/>
      <c r="F88" s="63"/>
      <c r="G88" s="63"/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6">
        <f t="shared" si="10"/>
        <v>0</v>
      </c>
      <c r="AD88" s="51"/>
      <c r="AE88" s="52"/>
      <c r="AF88" s="15"/>
    </row>
    <row r="89" spans="1:32" ht="22.2" customHeight="1" x14ac:dyDescent="0.4">
      <c r="A89" s="189" t="s">
        <v>87</v>
      </c>
      <c r="B89" s="67"/>
      <c r="C89" s="83"/>
      <c r="D89" s="83"/>
      <c r="E89" s="62"/>
      <c r="F89" s="63"/>
      <c r="G89" s="63"/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6">
        <f t="shared" si="10"/>
        <v>0</v>
      </c>
      <c r="AD89" s="51"/>
      <c r="AE89" s="52"/>
      <c r="AF89" s="15"/>
    </row>
    <row r="90" spans="1:32" ht="22.2" customHeight="1" x14ac:dyDescent="0.4">
      <c r="A90" s="189" t="s">
        <v>88</v>
      </c>
      <c r="B90" s="67">
        <v>103.98690999999999</v>
      </c>
      <c r="C90" s="83"/>
      <c r="D90" s="83"/>
      <c r="E90" s="62"/>
      <c r="F90" s="63"/>
      <c r="G90" s="63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6">
        <f t="shared" si="10"/>
        <v>103.98690999999999</v>
      </c>
      <c r="AD90" s="51"/>
      <c r="AE90" s="52"/>
      <c r="AF90" s="15"/>
    </row>
    <row r="91" spans="1:32" ht="22.2" customHeight="1" x14ac:dyDescent="0.4">
      <c r="A91" s="189" t="s">
        <v>89</v>
      </c>
      <c r="B91" s="67"/>
      <c r="C91" s="83"/>
      <c r="D91" s="83"/>
      <c r="E91" s="62"/>
      <c r="F91" s="63"/>
      <c r="G91" s="63"/>
      <c r="H91" s="63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5"/>
      <c r="AC91" s="66">
        <f t="shared" si="10"/>
        <v>0</v>
      </c>
      <c r="AD91" s="51"/>
      <c r="AE91" s="52"/>
      <c r="AF91" s="15"/>
    </row>
    <row r="92" spans="1:32" ht="22.2" customHeight="1" x14ac:dyDescent="0.4">
      <c r="A92" s="189" t="s">
        <v>90</v>
      </c>
      <c r="B92" s="67"/>
      <c r="C92" s="68"/>
      <c r="D92" s="68"/>
      <c r="E92" s="62"/>
      <c r="F92" s="63"/>
      <c r="G92" s="63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  <c r="AC92" s="66">
        <f t="shared" si="10"/>
        <v>0</v>
      </c>
      <c r="AD92" s="51"/>
      <c r="AE92" s="52"/>
      <c r="AF92" s="15"/>
    </row>
    <row r="93" spans="1:32" ht="22.2" customHeight="1" x14ac:dyDescent="0.4">
      <c r="A93" s="19" t="s">
        <v>91</v>
      </c>
      <c r="B93" s="90">
        <f>SUM(B94:B97)</f>
        <v>8.2024940022564508</v>
      </c>
      <c r="C93" s="90">
        <f>SUM(C94:C97)</f>
        <v>0</v>
      </c>
      <c r="D93" s="90">
        <f>SUM(D94:D97)</f>
        <v>0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57">
        <f>SUM(AC94:AC97)</f>
        <v>8.2024940022564508</v>
      </c>
      <c r="AD93" s="51"/>
      <c r="AE93" s="52"/>
      <c r="AF93" s="90"/>
    </row>
    <row r="94" spans="1:32" ht="22.2" customHeight="1" x14ac:dyDescent="0.4">
      <c r="A94" s="189" t="s">
        <v>92</v>
      </c>
      <c r="B94" s="68">
        <v>7.6963804456961773</v>
      </c>
      <c r="C94" s="91"/>
      <c r="D94" s="9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6">
        <f>SUM(B94:AB94)</f>
        <v>7.6963804456961773</v>
      </c>
      <c r="AD94" s="51"/>
      <c r="AE94" s="52"/>
      <c r="AF94" s="15"/>
    </row>
    <row r="95" spans="1:32" ht="22.2" customHeight="1" x14ac:dyDescent="0.4">
      <c r="A95" s="189" t="s">
        <v>93</v>
      </c>
      <c r="B95" s="73">
        <v>0.50611355656027324</v>
      </c>
      <c r="C95" s="91"/>
      <c r="D95" s="91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6">
        <f>SUM(B95:AB95)</f>
        <v>0.50611355656027324</v>
      </c>
      <c r="AD95" s="51"/>
      <c r="AE95" s="52"/>
      <c r="AF95" s="15"/>
    </row>
    <row r="96" spans="1:32" ht="22.2" customHeight="1" x14ac:dyDescent="0.4">
      <c r="A96" s="189" t="s">
        <v>94</v>
      </c>
      <c r="B96" s="92"/>
      <c r="C96" s="91"/>
      <c r="D96" s="91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6">
        <f>SUM(B96:AB96)</f>
        <v>0</v>
      </c>
      <c r="AD96" s="51"/>
      <c r="AE96" s="52"/>
      <c r="AF96" s="15"/>
    </row>
    <row r="97" spans="1:32" ht="22.2" customHeight="1" x14ac:dyDescent="0.4">
      <c r="A97" s="189" t="s">
        <v>95</v>
      </c>
      <c r="B97" s="92"/>
      <c r="C97" s="92"/>
      <c r="D97" s="92"/>
      <c r="E97" s="74"/>
      <c r="F97" s="6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64"/>
      <c r="R97" s="74"/>
      <c r="S97" s="74"/>
      <c r="T97" s="74"/>
      <c r="U97" s="74"/>
      <c r="V97" s="74"/>
      <c r="W97" s="74"/>
      <c r="X97" s="74"/>
      <c r="Y97" s="74"/>
      <c r="Z97" s="64"/>
      <c r="AA97" s="74"/>
      <c r="AB97" s="64"/>
      <c r="AC97" s="66">
        <f>SUM(B97:AB97)</f>
        <v>0</v>
      </c>
      <c r="AD97" s="51"/>
      <c r="AE97" s="52"/>
      <c r="AF97" s="15"/>
    </row>
    <row r="98" spans="1:32" ht="22.2" customHeight="1" x14ac:dyDescent="0.4">
      <c r="A98" s="19" t="s">
        <v>96</v>
      </c>
      <c r="B98" s="93">
        <f>SUM(B99:B103)</f>
        <v>0</v>
      </c>
      <c r="C98" s="93">
        <f t="shared" ref="C98:L98" si="11">SUM(C99:C103)</f>
        <v>0</v>
      </c>
      <c r="D98" s="93">
        <f t="shared" si="11"/>
        <v>0.29195133897349518</v>
      </c>
      <c r="E98" s="94">
        <f t="shared" si="11"/>
        <v>0.56665423988475583</v>
      </c>
      <c r="F98" s="95">
        <f t="shared" si="11"/>
        <v>0</v>
      </c>
      <c r="G98" s="94">
        <f t="shared" si="11"/>
        <v>0</v>
      </c>
      <c r="H98" s="94">
        <f t="shared" si="11"/>
        <v>0</v>
      </c>
      <c r="I98" s="94">
        <f t="shared" si="11"/>
        <v>0</v>
      </c>
      <c r="J98" s="94">
        <f t="shared" si="11"/>
        <v>0</v>
      </c>
      <c r="K98" s="94">
        <f t="shared" si="11"/>
        <v>0</v>
      </c>
      <c r="L98" s="94">
        <f t="shared" si="11"/>
        <v>0</v>
      </c>
      <c r="M98" s="94">
        <f>SUM(M99:M103)</f>
        <v>0</v>
      </c>
      <c r="N98" s="94">
        <f t="shared" ref="N98:AC98" si="12">SUM(N99:N103)</f>
        <v>0</v>
      </c>
      <c r="O98" s="94">
        <f t="shared" si="12"/>
        <v>0</v>
      </c>
      <c r="P98" s="94">
        <f t="shared" si="12"/>
        <v>0</v>
      </c>
      <c r="Q98" s="95">
        <f t="shared" si="12"/>
        <v>0</v>
      </c>
      <c r="R98" s="94">
        <f t="shared" si="12"/>
        <v>0</v>
      </c>
      <c r="S98" s="94">
        <f t="shared" si="12"/>
        <v>0</v>
      </c>
      <c r="T98" s="94">
        <f t="shared" si="12"/>
        <v>1.856249614848289E-3</v>
      </c>
      <c r="U98" s="94">
        <f t="shared" si="12"/>
        <v>24.307787977150063</v>
      </c>
      <c r="V98" s="94">
        <f t="shared" si="12"/>
        <v>2.6961359820599995</v>
      </c>
      <c r="W98" s="94">
        <f t="shared" si="12"/>
        <v>0.24402690653101583</v>
      </c>
      <c r="X98" s="94">
        <f t="shared" si="12"/>
        <v>2.7418753542810766E-6</v>
      </c>
      <c r="Y98" s="94">
        <f t="shared" si="12"/>
        <v>8.7291512757355472E-2</v>
      </c>
      <c r="Z98" s="96">
        <f t="shared" si="12"/>
        <v>1.827916902854051E-6</v>
      </c>
      <c r="AA98" s="94">
        <f t="shared" si="12"/>
        <v>2.4246451786543961</v>
      </c>
      <c r="AB98" s="97">
        <f t="shared" si="12"/>
        <v>2.0924529446326106</v>
      </c>
      <c r="AC98" s="57">
        <f t="shared" si="12"/>
        <v>32.712806900050794</v>
      </c>
      <c r="AD98" s="51"/>
      <c r="AE98" s="52"/>
      <c r="AF98" s="93"/>
    </row>
    <row r="99" spans="1:32" ht="22.2" customHeight="1" x14ac:dyDescent="0.4">
      <c r="A99" s="189" t="s">
        <v>97</v>
      </c>
      <c r="B99" s="92"/>
      <c r="C99" s="98"/>
      <c r="D99" s="68">
        <v>0.24462097952444337</v>
      </c>
      <c r="E99" s="66">
        <v>0.56665423988475583</v>
      </c>
      <c r="F99" s="99"/>
      <c r="G99" s="99"/>
      <c r="H99" s="99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1">
        <v>1.856249614848289E-3</v>
      </c>
      <c r="U99" s="101">
        <v>2.1814360318660246</v>
      </c>
      <c r="V99" s="101">
        <v>1.217392657300798</v>
      </c>
      <c r="W99" s="101">
        <v>0.24402690653101583</v>
      </c>
      <c r="X99" s="101">
        <v>2.7418753542810766E-6</v>
      </c>
      <c r="Y99" s="102">
        <v>8.7191636266138239E-2</v>
      </c>
      <c r="Z99" s="102">
        <v>1.827916902854051E-6</v>
      </c>
      <c r="AA99" s="101">
        <v>2.2072096601962667</v>
      </c>
      <c r="AB99" s="101">
        <v>1.0739011804267551</v>
      </c>
      <c r="AC99" s="66">
        <f>SUM(B99:AB99)</f>
        <v>7.8242941114033027</v>
      </c>
      <c r="AD99" s="51"/>
      <c r="AE99" s="52"/>
      <c r="AF99" s="15"/>
    </row>
    <row r="100" spans="1:32" ht="22.2" customHeight="1" x14ac:dyDescent="0.4">
      <c r="A100" s="189" t="s">
        <v>98</v>
      </c>
      <c r="B100" s="92"/>
      <c r="C100" s="91"/>
      <c r="D100" s="68">
        <v>4.7330359449051833E-2</v>
      </c>
      <c r="E100" s="103"/>
      <c r="F100" s="99"/>
      <c r="G100" s="99"/>
      <c r="H100" s="99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1"/>
      <c r="U100" s="101">
        <v>4.5117163406774949E-2</v>
      </c>
      <c r="V100" s="101"/>
      <c r="W100" s="101"/>
      <c r="X100" s="101"/>
      <c r="Y100" s="102">
        <v>9.9876491217225415E-5</v>
      </c>
      <c r="Z100" s="101"/>
      <c r="AA100" s="101">
        <v>0.2174355184581295</v>
      </c>
      <c r="AB100" s="101">
        <v>1.0185517642058555</v>
      </c>
      <c r="AC100" s="66">
        <f>SUM(B100:AB100)</f>
        <v>1.3285346820110289</v>
      </c>
      <c r="AD100" s="51"/>
      <c r="AE100" s="52"/>
      <c r="AF100" s="15"/>
    </row>
    <row r="101" spans="1:32" ht="22.2" customHeight="1" x14ac:dyDescent="0.4">
      <c r="A101" s="189" t="s">
        <v>99</v>
      </c>
      <c r="B101" s="92"/>
      <c r="C101" s="91"/>
      <c r="D101" s="91"/>
      <c r="E101" s="103"/>
      <c r="F101" s="99"/>
      <c r="G101" s="99"/>
      <c r="H101" s="99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99">
        <v>22.081234781877264</v>
      </c>
      <c r="V101" s="99">
        <v>1.4787433247592017</v>
      </c>
      <c r="AB101" s="99"/>
      <c r="AC101" s="66">
        <f>SUM(B101:AB101)</f>
        <v>23.559978106636464</v>
      </c>
      <c r="AD101" s="51"/>
      <c r="AE101" s="52"/>
      <c r="AF101" s="15"/>
    </row>
    <row r="102" spans="1:32" ht="22.2" customHeight="1" x14ac:dyDescent="0.4">
      <c r="A102" s="189" t="s">
        <v>100</v>
      </c>
      <c r="B102" s="92"/>
      <c r="C102" s="91"/>
      <c r="D102" s="91"/>
      <c r="E102" s="62"/>
      <c r="F102" s="63"/>
      <c r="G102" s="63"/>
      <c r="H102" s="63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3"/>
      <c r="V102" s="63"/>
      <c r="AB102" s="63"/>
      <c r="AC102" s="66">
        <f>SUM(B102:AB102)</f>
        <v>0</v>
      </c>
      <c r="AD102" s="51"/>
      <c r="AE102" s="52"/>
      <c r="AF102" s="15"/>
    </row>
    <row r="103" spans="1:32" ht="22.2" customHeight="1" x14ac:dyDescent="0.4">
      <c r="A103" s="189" t="s">
        <v>101</v>
      </c>
      <c r="B103" s="104"/>
      <c r="C103" s="93"/>
      <c r="D103" s="93"/>
      <c r="E103" s="103"/>
      <c r="F103" s="105"/>
      <c r="G103" s="100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0"/>
      <c r="S103" s="105"/>
      <c r="T103" s="105"/>
      <c r="U103" s="105"/>
      <c r="V103" s="105"/>
      <c r="W103" s="105"/>
      <c r="X103" s="105"/>
      <c r="Y103" s="100"/>
      <c r="Z103" s="105"/>
      <c r="AA103" s="105"/>
      <c r="AB103" s="100"/>
      <c r="AC103" s="66">
        <f>SUM(B103:AB103)</f>
        <v>0</v>
      </c>
      <c r="AD103" s="51"/>
      <c r="AE103" s="52"/>
      <c r="AF103" s="15"/>
    </row>
    <row r="104" spans="1:32" ht="22.2" customHeight="1" x14ac:dyDescent="0.4">
      <c r="A104" s="19" t="s">
        <v>102</v>
      </c>
      <c r="B104" s="93">
        <f>SUM(B105:B110)</f>
        <v>0</v>
      </c>
      <c r="C104" s="93">
        <f t="shared" ref="C104:AC104" si="13">SUM(C105:C110)</f>
        <v>0</v>
      </c>
      <c r="D104" s="93">
        <f t="shared" si="13"/>
        <v>0</v>
      </c>
      <c r="E104" s="95">
        <f t="shared" si="13"/>
        <v>0</v>
      </c>
      <c r="F104" s="94">
        <f t="shared" si="13"/>
        <v>2114.9327349474702</v>
      </c>
      <c r="G104" s="95">
        <f t="shared" si="13"/>
        <v>7.0043168250000001</v>
      </c>
      <c r="H104" s="94">
        <f t="shared" si="13"/>
        <v>36.293440786207348</v>
      </c>
      <c r="I104" s="94">
        <f t="shared" si="13"/>
        <v>0.27799749868534901</v>
      </c>
      <c r="J104" s="94">
        <f t="shared" si="13"/>
        <v>8127.3555930239681</v>
      </c>
      <c r="K104" s="94">
        <f t="shared" si="13"/>
        <v>8526.3807090721748</v>
      </c>
      <c r="L104" s="94">
        <f t="shared" si="13"/>
        <v>144.98494007790498</v>
      </c>
      <c r="M104" s="94">
        <f t="shared" si="13"/>
        <v>160.58857662008796</v>
      </c>
      <c r="N104" s="94">
        <f t="shared" si="13"/>
        <v>418.22673414733725</v>
      </c>
      <c r="O104" s="94">
        <f t="shared" si="13"/>
        <v>42.412353789892023</v>
      </c>
      <c r="P104" s="94">
        <f t="shared" si="13"/>
        <v>66.189028908366851</v>
      </c>
      <c r="Q104" s="94">
        <f t="shared" si="13"/>
        <v>24.970666275016377</v>
      </c>
      <c r="R104" s="95">
        <f t="shared" si="13"/>
        <v>4.545989839175653</v>
      </c>
      <c r="S104" s="94">
        <f>SUM(S105:S110)</f>
        <v>1386.6319082649663</v>
      </c>
      <c r="T104" s="94">
        <f t="shared" si="13"/>
        <v>0</v>
      </c>
      <c r="U104" s="94">
        <f t="shared" si="13"/>
        <v>0</v>
      </c>
      <c r="V104" s="94">
        <f t="shared" si="13"/>
        <v>0</v>
      </c>
      <c r="W104" s="94">
        <f t="shared" si="13"/>
        <v>0</v>
      </c>
      <c r="X104" s="94">
        <f t="shared" si="13"/>
        <v>0</v>
      </c>
      <c r="Y104" s="95">
        <f t="shared" si="13"/>
        <v>0</v>
      </c>
      <c r="Z104" s="94">
        <f t="shared" si="13"/>
        <v>0</v>
      </c>
      <c r="AA104" s="94">
        <f t="shared" si="13"/>
        <v>0</v>
      </c>
      <c r="AB104" s="97">
        <f t="shared" si="13"/>
        <v>0</v>
      </c>
      <c r="AC104" s="57">
        <f t="shared" si="13"/>
        <v>21060.794990076258</v>
      </c>
      <c r="AD104" s="51"/>
      <c r="AE104" s="52"/>
      <c r="AF104" s="93"/>
    </row>
    <row r="105" spans="1:32" ht="22.2" customHeight="1" x14ac:dyDescent="0.4">
      <c r="A105" s="189" t="s">
        <v>103</v>
      </c>
      <c r="B105" s="106"/>
      <c r="C105" s="91"/>
      <c r="D105" s="91"/>
      <c r="F105" s="103">
        <v>2114.9327349474702</v>
      </c>
      <c r="G105" s="100"/>
      <c r="H105" s="100"/>
      <c r="I105" s="100"/>
      <c r="J105" s="100">
        <v>7424.6736794776734</v>
      </c>
      <c r="K105" s="100">
        <v>8526.3807090721748</v>
      </c>
      <c r="L105" s="100">
        <v>144.98494007790498</v>
      </c>
      <c r="N105" s="100"/>
      <c r="O105" s="100"/>
      <c r="P105" s="100"/>
      <c r="Q105" s="100"/>
      <c r="R105" s="100"/>
      <c r="S105" s="100">
        <v>1386.6319082649663</v>
      </c>
      <c r="T105" s="100"/>
      <c r="U105" s="100"/>
      <c r="V105" s="100"/>
      <c r="W105" s="100"/>
      <c r="X105" s="100"/>
      <c r="Y105" s="100"/>
      <c r="Z105" s="100"/>
      <c r="AA105" s="100"/>
      <c r="AB105" s="64"/>
      <c r="AC105" s="66">
        <f t="shared" ref="AC105:AC110" si="14">SUM(B105:AB105)</f>
        <v>19597.603971840192</v>
      </c>
      <c r="AD105" s="51"/>
      <c r="AE105" s="52"/>
      <c r="AF105" s="15"/>
    </row>
    <row r="106" spans="1:32" ht="22.2" customHeight="1" x14ac:dyDescent="0.4">
      <c r="A106" s="189" t="s">
        <v>104</v>
      </c>
      <c r="B106" s="104"/>
      <c r="C106" s="91"/>
      <c r="D106" s="91"/>
      <c r="F106" s="103"/>
      <c r="G106" s="100"/>
      <c r="H106" s="100"/>
      <c r="I106" s="100">
        <v>0.27799749868534901</v>
      </c>
      <c r="J106" s="100">
        <v>1.7577964117400793</v>
      </c>
      <c r="K106" s="100"/>
      <c r="L106" s="100"/>
      <c r="M106" s="100">
        <v>160.58857662008796</v>
      </c>
      <c r="O106" s="100"/>
      <c r="P106" s="100"/>
      <c r="Q106" s="100">
        <v>21.2155569804811</v>
      </c>
      <c r="R106" s="100"/>
      <c r="T106" s="100"/>
      <c r="U106" s="100"/>
      <c r="V106" s="100"/>
      <c r="W106" s="100"/>
      <c r="X106" s="100"/>
      <c r="Y106" s="100"/>
      <c r="Z106" s="100"/>
      <c r="AA106" s="100"/>
      <c r="AB106" s="64"/>
      <c r="AC106" s="66">
        <f t="shared" si="14"/>
        <v>183.8399275109945</v>
      </c>
      <c r="AD106" s="51"/>
      <c r="AE106" s="52"/>
      <c r="AF106" s="15"/>
    </row>
    <row r="107" spans="1:32" ht="22.2" customHeight="1" x14ac:dyDescent="0.4">
      <c r="A107" s="189" t="s">
        <v>105</v>
      </c>
      <c r="B107" s="104"/>
      <c r="C107" s="91"/>
      <c r="D107" s="91"/>
      <c r="F107" s="103"/>
      <c r="G107" s="100"/>
      <c r="H107" s="100">
        <v>36.293440786207348</v>
      </c>
      <c r="I107" s="100"/>
      <c r="J107" s="100"/>
      <c r="K107" s="100"/>
      <c r="L107" s="100"/>
      <c r="O107" s="100">
        <v>42.412353789892023</v>
      </c>
      <c r="P107" s="100">
        <v>66.189028908366851</v>
      </c>
      <c r="Q107" s="100"/>
      <c r="R107" s="100">
        <v>4.545989839175653</v>
      </c>
      <c r="S107" s="100"/>
      <c r="T107" s="100"/>
      <c r="U107" s="100"/>
      <c r="V107" s="100"/>
      <c r="W107" s="100"/>
      <c r="X107" s="100"/>
      <c r="Y107" s="100"/>
      <c r="Z107" s="100"/>
      <c r="AA107" s="100"/>
      <c r="AB107" s="64"/>
      <c r="AC107" s="66">
        <f t="shared" si="14"/>
        <v>149.44081332364189</v>
      </c>
      <c r="AD107" s="51"/>
      <c r="AE107" s="52"/>
      <c r="AF107" s="15"/>
    </row>
    <row r="108" spans="1:32" ht="22.2" customHeight="1" x14ac:dyDescent="0.4">
      <c r="A108" s="189" t="s">
        <v>106</v>
      </c>
      <c r="B108" s="92"/>
      <c r="C108" s="91"/>
      <c r="D108" s="91"/>
      <c r="F108" s="103"/>
      <c r="G108" s="100"/>
      <c r="H108" s="100"/>
      <c r="I108" s="100"/>
      <c r="J108" s="100">
        <v>700.9241171345551</v>
      </c>
      <c r="K108" s="100"/>
      <c r="L108" s="100"/>
      <c r="M108" s="100"/>
      <c r="N108" s="100">
        <v>418.22673414733725</v>
      </c>
      <c r="O108" s="100"/>
      <c r="P108" s="100"/>
      <c r="Q108" s="100">
        <v>3.7551092945352753</v>
      </c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64"/>
      <c r="AC108" s="66">
        <f t="shared" si="14"/>
        <v>1122.9059605764276</v>
      </c>
      <c r="AD108" s="51"/>
      <c r="AE108" s="52"/>
      <c r="AF108" s="15"/>
    </row>
    <row r="109" spans="1:32" ht="22.2" customHeight="1" x14ac:dyDescent="0.4">
      <c r="A109" s="189" t="s">
        <v>107</v>
      </c>
      <c r="B109" s="92"/>
      <c r="C109" s="91"/>
      <c r="D109" s="91"/>
      <c r="F109" s="103"/>
      <c r="G109" s="100">
        <v>7.0043168250000001</v>
      </c>
      <c r="H109" s="100"/>
      <c r="I109" s="100"/>
      <c r="J109" s="100"/>
      <c r="K109" s="100"/>
      <c r="L109" s="100"/>
      <c r="M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64"/>
      <c r="AC109" s="66">
        <f t="shared" si="14"/>
        <v>7.0043168250000001</v>
      </c>
      <c r="AD109" s="51"/>
      <c r="AE109" s="52"/>
      <c r="AF109" s="15"/>
    </row>
    <row r="110" spans="1:32" ht="22.2" customHeight="1" x14ac:dyDescent="0.4">
      <c r="A110" s="189" t="s">
        <v>108</v>
      </c>
      <c r="B110" s="104"/>
      <c r="C110" s="93"/>
      <c r="D110" s="93"/>
      <c r="E110" s="103"/>
      <c r="F110" s="107"/>
      <c r="G110" s="99"/>
      <c r="H110" s="107"/>
      <c r="I110" s="105"/>
      <c r="J110" s="105"/>
      <c r="K110" s="105"/>
      <c r="L110" s="105"/>
      <c r="N110" s="105"/>
      <c r="O110" s="105"/>
      <c r="P110" s="105"/>
      <c r="Q110" s="105"/>
      <c r="R110" s="105"/>
      <c r="S110" s="105"/>
      <c r="T110" s="105"/>
      <c r="U110" s="107"/>
      <c r="V110" s="107"/>
      <c r="W110" s="107"/>
      <c r="X110" s="107"/>
      <c r="Y110" s="107"/>
      <c r="Z110" s="107"/>
      <c r="AA110" s="107"/>
      <c r="AB110" s="63"/>
      <c r="AC110" s="66">
        <f t="shared" si="14"/>
        <v>0</v>
      </c>
      <c r="AD110" s="51"/>
      <c r="AE110" s="52"/>
      <c r="AF110" s="15"/>
    </row>
    <row r="111" spans="1:32" ht="22.2" customHeight="1" x14ac:dyDescent="0.4">
      <c r="A111" s="19" t="s">
        <v>109</v>
      </c>
      <c r="B111" s="104">
        <f>SUM(B112:B115)</f>
        <v>0</v>
      </c>
      <c r="C111" s="104">
        <f t="shared" ref="C111:AC111" si="15">SUM(C112:C115)</f>
        <v>0</v>
      </c>
      <c r="D111" s="104">
        <f t="shared" si="15"/>
        <v>0</v>
      </c>
      <c r="E111" s="108">
        <f t="shared" si="15"/>
        <v>0</v>
      </c>
      <c r="F111" s="94">
        <f t="shared" si="15"/>
        <v>0</v>
      </c>
      <c r="G111" s="109">
        <f t="shared" si="15"/>
        <v>0</v>
      </c>
      <c r="H111" s="94">
        <f t="shared" si="15"/>
        <v>0</v>
      </c>
      <c r="I111" s="94">
        <f t="shared" si="15"/>
        <v>0</v>
      </c>
      <c r="J111" s="94">
        <f t="shared" si="15"/>
        <v>0</v>
      </c>
      <c r="K111" s="94">
        <f t="shared" si="15"/>
        <v>0</v>
      </c>
      <c r="L111" s="94">
        <f t="shared" si="15"/>
        <v>0</v>
      </c>
      <c r="M111" s="94">
        <f t="shared" si="15"/>
        <v>0</v>
      </c>
      <c r="N111" s="94">
        <f t="shared" si="15"/>
        <v>0</v>
      </c>
      <c r="O111" s="94">
        <f t="shared" si="15"/>
        <v>0</v>
      </c>
      <c r="P111" s="94">
        <f t="shared" si="15"/>
        <v>0</v>
      </c>
      <c r="Q111" s="94">
        <f t="shared" si="15"/>
        <v>0</v>
      </c>
      <c r="R111" s="94">
        <f t="shared" si="15"/>
        <v>0</v>
      </c>
      <c r="S111" s="94">
        <f t="shared" si="15"/>
        <v>0</v>
      </c>
      <c r="T111" s="94">
        <f t="shared" si="15"/>
        <v>0</v>
      </c>
      <c r="U111" s="94">
        <f t="shared" si="15"/>
        <v>0</v>
      </c>
      <c r="V111" s="94">
        <f t="shared" si="15"/>
        <v>0</v>
      </c>
      <c r="W111" s="94">
        <f t="shared" si="15"/>
        <v>0</v>
      </c>
      <c r="X111" s="94">
        <f t="shared" si="15"/>
        <v>0</v>
      </c>
      <c r="Y111" s="94">
        <f t="shared" si="15"/>
        <v>0</v>
      </c>
      <c r="Z111" s="94">
        <f t="shared" si="15"/>
        <v>0</v>
      </c>
      <c r="AA111" s="94">
        <f t="shared" si="15"/>
        <v>0</v>
      </c>
      <c r="AB111" s="110">
        <f t="shared" si="15"/>
        <v>0</v>
      </c>
      <c r="AC111" s="57">
        <f t="shared" si="15"/>
        <v>0</v>
      </c>
      <c r="AD111" s="51"/>
      <c r="AE111" s="52"/>
      <c r="AF111" s="104"/>
    </row>
    <row r="112" spans="1:32" ht="22.2" customHeight="1" x14ac:dyDescent="0.4">
      <c r="A112" s="189" t="s">
        <v>110</v>
      </c>
      <c r="B112" s="111"/>
      <c r="C112" s="83"/>
      <c r="D112" s="83"/>
      <c r="E112" s="62"/>
      <c r="F112" s="112"/>
      <c r="G112" s="63"/>
      <c r="H112" s="112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113"/>
      <c r="V112" s="114"/>
      <c r="W112" s="114"/>
      <c r="X112" s="114"/>
      <c r="Y112" s="114"/>
      <c r="Z112" s="114"/>
      <c r="AA112" s="114"/>
      <c r="AB112" s="115"/>
      <c r="AC112" s="66">
        <f>SUM(B112:AB112)</f>
        <v>0</v>
      </c>
      <c r="AD112" s="51"/>
      <c r="AE112" s="52"/>
      <c r="AF112" s="15"/>
    </row>
    <row r="113" spans="1:32" ht="22.2" customHeight="1" x14ac:dyDescent="0.4">
      <c r="A113" s="189" t="s">
        <v>111</v>
      </c>
      <c r="B113" s="111"/>
      <c r="C113" s="83"/>
      <c r="D113" s="83"/>
      <c r="E113" s="62"/>
      <c r="F113" s="63"/>
      <c r="G113" s="63"/>
      <c r="H113" s="63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99"/>
      <c r="V113" s="99"/>
      <c r="W113" s="99"/>
      <c r="X113" s="99"/>
      <c r="Y113" s="99"/>
      <c r="Z113" s="99"/>
      <c r="AA113" s="99"/>
      <c r="AB113" s="99"/>
      <c r="AC113" s="66">
        <f>SUM(B113:AB113)</f>
        <v>0</v>
      </c>
      <c r="AD113" s="51"/>
      <c r="AE113" s="52"/>
      <c r="AF113" s="15"/>
    </row>
    <row r="114" spans="1:32" ht="22.2" customHeight="1" x14ac:dyDescent="0.4">
      <c r="A114" s="190" t="s">
        <v>112</v>
      </c>
      <c r="B114" s="83"/>
      <c r="C114" s="83"/>
      <c r="D114" s="68"/>
      <c r="E114" s="62"/>
      <c r="F114" s="63"/>
      <c r="G114" s="63"/>
      <c r="H114" s="63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3"/>
      <c r="V114" s="63"/>
      <c r="W114" s="63"/>
      <c r="X114" s="63"/>
      <c r="Y114" s="63"/>
      <c r="Z114" s="63"/>
      <c r="AA114" s="63"/>
      <c r="AB114" s="63"/>
      <c r="AC114" s="66">
        <f>SUM(B114:AB114)</f>
        <v>0</v>
      </c>
      <c r="AD114" s="51"/>
      <c r="AE114" s="52"/>
      <c r="AF114" s="15"/>
    </row>
    <row r="115" spans="1:32" ht="22.2" customHeight="1" x14ac:dyDescent="0.4">
      <c r="A115" s="189" t="s">
        <v>113</v>
      </c>
      <c r="B115" s="73"/>
      <c r="C115" s="68"/>
      <c r="D115" s="83"/>
      <c r="E115" s="103"/>
      <c r="F115" s="99"/>
      <c r="G115" s="99"/>
      <c r="H115" s="99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63"/>
      <c r="V115" s="63"/>
      <c r="W115" s="63"/>
      <c r="X115" s="63"/>
      <c r="Y115" s="63"/>
      <c r="Z115" s="63"/>
      <c r="AA115" s="63"/>
      <c r="AB115" s="63"/>
      <c r="AC115" s="66">
        <f>SUM(B115:AB115)</f>
        <v>0</v>
      </c>
      <c r="AD115" s="51"/>
      <c r="AE115" s="52"/>
      <c r="AF115" s="15"/>
    </row>
    <row r="116" spans="1:32" ht="22.2" customHeight="1" x14ac:dyDescent="0.4">
      <c r="A116" s="19" t="s">
        <v>114</v>
      </c>
      <c r="B116" s="104">
        <f>SUM(B117:B119)</f>
        <v>25.264743500000002</v>
      </c>
      <c r="C116" s="104">
        <f>SUM(C117:C119)</f>
        <v>0</v>
      </c>
      <c r="D116" s="104">
        <f>SUM(D117:D119)</f>
        <v>0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57">
        <f>SUM(AC117:AC119)</f>
        <v>25.264743500000002</v>
      </c>
      <c r="AD116" s="51"/>
      <c r="AE116" s="52"/>
      <c r="AF116" s="104"/>
    </row>
    <row r="117" spans="1:32" ht="22.2" customHeight="1" x14ac:dyDescent="0.4">
      <c r="A117" s="189" t="s">
        <v>115</v>
      </c>
      <c r="B117" s="68">
        <v>25.264743500000002</v>
      </c>
      <c r="C117" s="93"/>
      <c r="D117" s="91"/>
      <c r="E117" s="62"/>
      <c r="F117" s="63"/>
      <c r="G117" s="63"/>
      <c r="H117" s="63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3"/>
      <c r="V117" s="63"/>
      <c r="W117" s="63"/>
      <c r="X117" s="63"/>
      <c r="Y117" s="63"/>
      <c r="Z117" s="63"/>
      <c r="AA117" s="63"/>
      <c r="AB117" s="63"/>
      <c r="AC117" s="66">
        <f t="shared" ref="AC117:AC161" si="16">SUM(B117:AB117)</f>
        <v>25.264743500000002</v>
      </c>
      <c r="AD117" s="51"/>
      <c r="AE117" s="52"/>
      <c r="AF117" s="15"/>
    </row>
    <row r="118" spans="1:32" ht="22.2" customHeight="1" x14ac:dyDescent="0.4">
      <c r="A118" s="189" t="s">
        <v>116</v>
      </c>
      <c r="B118" s="93"/>
      <c r="C118" s="93"/>
      <c r="D118" s="91"/>
      <c r="E118" s="62"/>
      <c r="F118" s="63"/>
      <c r="G118" s="63"/>
      <c r="H118" s="63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3"/>
      <c r="V118" s="63"/>
      <c r="W118" s="63"/>
      <c r="X118" s="63"/>
      <c r="Y118" s="63"/>
      <c r="Z118" s="63"/>
      <c r="AA118" s="63"/>
      <c r="AB118" s="63"/>
      <c r="AC118" s="66">
        <f t="shared" si="16"/>
        <v>0</v>
      </c>
      <c r="AD118" s="51"/>
      <c r="AE118" s="52"/>
      <c r="AF118" s="15"/>
    </row>
    <row r="119" spans="1:32" ht="22.2" customHeight="1" thickBot="1" x14ac:dyDescent="0.45">
      <c r="A119" s="189" t="s">
        <v>117</v>
      </c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8"/>
      <c r="AC119" s="66">
        <f t="shared" si="16"/>
        <v>0</v>
      </c>
      <c r="AD119" s="119"/>
      <c r="AE119" s="52"/>
      <c r="AF119" s="17"/>
    </row>
    <row r="120" spans="1:32" ht="22.2" customHeight="1" x14ac:dyDescent="0.4">
      <c r="A120" s="20" t="s">
        <v>118</v>
      </c>
      <c r="B120" s="47">
        <f>+IF(SUM(B121,B143,B162,B174)=0,"NE",SUM(B121,B143,B162,B174))</f>
        <v>1524.7495438666665</v>
      </c>
      <c r="C120" s="47">
        <f t="shared" ref="C120:D120" si="17">+IF(SUM(C121,C143,C162,C174)=0,"NE",SUM(C121,C143,C162,C174))</f>
        <v>104512.40478539212</v>
      </c>
      <c r="D120" s="47">
        <f t="shared" si="17"/>
        <v>27751.277534914378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1"/>
      <c r="AC120" s="81">
        <f>AC121+AC143+AC162+AC174</f>
        <v>133788.43186417315</v>
      </c>
      <c r="AD120" s="122"/>
      <c r="AE120" s="52"/>
      <c r="AF120" s="47">
        <f>AF121+AF143+AF174+AF162</f>
        <v>6.6590671104624128</v>
      </c>
    </row>
    <row r="121" spans="1:32" ht="22.2" customHeight="1" x14ac:dyDescent="0.4">
      <c r="A121" s="26" t="s">
        <v>119</v>
      </c>
      <c r="B121" s="123"/>
      <c r="C121" s="124">
        <f>C122+C132</f>
        <v>103147.14510272026</v>
      </c>
      <c r="D121" s="124">
        <f>D122+D132</f>
        <v>8280.4339987233598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125"/>
      <c r="AC121" s="53">
        <f t="shared" si="16"/>
        <v>111427.57910144361</v>
      </c>
      <c r="AD121" s="51"/>
      <c r="AE121" s="52"/>
      <c r="AF121" s="126"/>
    </row>
    <row r="122" spans="1:32" ht="22.2" customHeight="1" x14ac:dyDescent="0.4">
      <c r="A122" s="28" t="s">
        <v>120</v>
      </c>
      <c r="B122" s="83"/>
      <c r="C122" s="124">
        <f>SUM(C123:C131)</f>
        <v>83327.702459742766</v>
      </c>
      <c r="D122" s="127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128"/>
      <c r="AC122" s="53">
        <f t="shared" si="16"/>
        <v>83327.702459742766</v>
      </c>
      <c r="AD122" s="51"/>
      <c r="AE122" s="52"/>
      <c r="AF122" s="93"/>
    </row>
    <row r="123" spans="1:32" ht="22.2" customHeight="1" x14ac:dyDescent="0.4">
      <c r="A123" s="27" t="s">
        <v>121</v>
      </c>
      <c r="B123" s="83"/>
      <c r="C123" s="129">
        <v>79565.991092973898</v>
      </c>
      <c r="D123" s="8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130"/>
      <c r="AC123" s="71">
        <f t="shared" si="16"/>
        <v>79565.991092973898</v>
      </c>
      <c r="AD123" s="51"/>
      <c r="AE123" s="52"/>
      <c r="AF123" s="15"/>
    </row>
    <row r="124" spans="1:32" ht="22.2" customHeight="1" x14ac:dyDescent="0.4">
      <c r="A124" s="27" t="s">
        <v>122</v>
      </c>
      <c r="B124" s="84"/>
      <c r="C124" s="129"/>
      <c r="D124" s="8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130"/>
      <c r="AC124" s="71">
        <f t="shared" si="16"/>
        <v>0</v>
      </c>
      <c r="AD124" s="51"/>
      <c r="AE124" s="52"/>
      <c r="AF124" s="15"/>
    </row>
    <row r="125" spans="1:32" ht="22.2" customHeight="1" x14ac:dyDescent="0.4">
      <c r="A125" s="27" t="s">
        <v>223</v>
      </c>
      <c r="B125" s="84"/>
      <c r="C125" s="129">
        <v>1636.9754632000001</v>
      </c>
      <c r="D125" s="8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130"/>
      <c r="AC125" s="71">
        <f t="shared" si="16"/>
        <v>1636.9754632000001</v>
      </c>
      <c r="AD125" s="51"/>
      <c r="AE125" s="52"/>
      <c r="AF125" s="15"/>
    </row>
    <row r="126" spans="1:32" ht="22.2" customHeight="1" x14ac:dyDescent="0.4">
      <c r="A126" s="27" t="s">
        <v>123</v>
      </c>
      <c r="B126" s="84"/>
      <c r="C126" s="129">
        <v>1177.7569828537476</v>
      </c>
      <c r="D126" s="8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130"/>
      <c r="AC126" s="71">
        <f t="shared" si="16"/>
        <v>1177.7569828537476</v>
      </c>
      <c r="AD126" s="51"/>
      <c r="AE126" s="52"/>
      <c r="AF126" s="15"/>
    </row>
    <row r="127" spans="1:32" ht="22.2" customHeight="1" x14ac:dyDescent="0.4">
      <c r="A127" s="27" t="s">
        <v>124</v>
      </c>
      <c r="B127" s="84"/>
      <c r="C127" s="58"/>
      <c r="D127" s="8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130"/>
      <c r="AC127" s="71">
        <f t="shared" si="16"/>
        <v>0</v>
      </c>
      <c r="AD127" s="51"/>
      <c r="AE127" s="52"/>
      <c r="AF127" s="15"/>
    </row>
    <row r="128" spans="1:32" ht="22.2" customHeight="1" x14ac:dyDescent="0.4">
      <c r="A128" s="27" t="s">
        <v>125</v>
      </c>
      <c r="B128" s="84"/>
      <c r="C128" s="129">
        <v>437.7878780625</v>
      </c>
      <c r="D128" s="8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130"/>
      <c r="AC128" s="71">
        <f t="shared" si="16"/>
        <v>437.7878780625</v>
      </c>
      <c r="AD128" s="51"/>
      <c r="AE128" s="52"/>
      <c r="AF128" s="15"/>
    </row>
    <row r="129" spans="1:32" ht="22.2" customHeight="1" x14ac:dyDescent="0.4">
      <c r="A129" s="27" t="s">
        <v>126</v>
      </c>
      <c r="B129" s="131"/>
      <c r="C129" s="132">
        <v>109.3993709375</v>
      </c>
      <c r="D129" s="133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125"/>
      <c r="AC129" s="71">
        <f t="shared" si="16"/>
        <v>109.3993709375</v>
      </c>
      <c r="AD129" s="51"/>
      <c r="AE129" s="52"/>
      <c r="AF129" s="15"/>
    </row>
    <row r="130" spans="1:32" ht="22.2" customHeight="1" x14ac:dyDescent="0.4">
      <c r="A130" s="27" t="s">
        <v>127</v>
      </c>
      <c r="B130" s="134"/>
      <c r="C130" s="129">
        <v>399.79167171511006</v>
      </c>
      <c r="D130" s="135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128"/>
      <c r="AC130" s="71">
        <f t="shared" si="16"/>
        <v>399.79167171511006</v>
      </c>
      <c r="AD130" s="51"/>
      <c r="AE130" s="52"/>
      <c r="AF130" s="15"/>
    </row>
    <row r="131" spans="1:32" ht="22.2" customHeight="1" x14ac:dyDescent="0.4">
      <c r="A131" s="27" t="s">
        <v>128</v>
      </c>
      <c r="B131" s="84"/>
      <c r="C131" s="129"/>
      <c r="D131" s="8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130"/>
      <c r="AC131" s="71">
        <f t="shared" si="16"/>
        <v>0</v>
      </c>
      <c r="AD131" s="51"/>
      <c r="AE131" s="52"/>
      <c r="AF131" s="15"/>
    </row>
    <row r="132" spans="1:32" ht="22.2" customHeight="1" x14ac:dyDescent="0.4">
      <c r="A132" s="28" t="s">
        <v>129</v>
      </c>
      <c r="B132" s="136"/>
      <c r="C132" s="67">
        <f>SUM(C133:C142)</f>
        <v>19819.442642977494</v>
      </c>
      <c r="D132" s="67">
        <f>SUM(D133:D142)</f>
        <v>8280.4339987233598</v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5"/>
      <c r="AC132" s="57">
        <f t="shared" si="16"/>
        <v>28099.876641700852</v>
      </c>
      <c r="AD132" s="51"/>
      <c r="AE132" s="52"/>
      <c r="AF132" s="90"/>
    </row>
    <row r="133" spans="1:32" ht="22.2" customHeight="1" x14ac:dyDescent="0.4">
      <c r="A133" s="27" t="s">
        <v>130</v>
      </c>
      <c r="B133" s="84"/>
      <c r="C133" s="129">
        <v>12138.214357528346</v>
      </c>
      <c r="D133" s="67">
        <v>7305.6500150907714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130"/>
      <c r="AC133" s="71">
        <f t="shared" si="16"/>
        <v>19443.864372619119</v>
      </c>
      <c r="AD133" s="51"/>
      <c r="AE133" s="52"/>
      <c r="AF133" s="15"/>
    </row>
    <row r="134" spans="1:32" ht="22.2" customHeight="1" x14ac:dyDescent="0.4">
      <c r="A134" s="27" t="s">
        <v>131</v>
      </c>
      <c r="B134" s="84"/>
      <c r="C134" s="129"/>
      <c r="D134" s="67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130"/>
      <c r="AC134" s="71">
        <f t="shared" si="16"/>
        <v>0</v>
      </c>
      <c r="AD134" s="51"/>
      <c r="AE134" s="52"/>
      <c r="AF134" s="15"/>
    </row>
    <row r="135" spans="1:32" ht="22.2" customHeight="1" x14ac:dyDescent="0.4">
      <c r="A135" s="27" t="s">
        <v>222</v>
      </c>
      <c r="B135" s="84"/>
      <c r="C135" s="129">
        <v>19.277612222199483</v>
      </c>
      <c r="D135" s="67">
        <v>38.614479399999993</v>
      </c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130"/>
      <c r="AC135" s="71">
        <f t="shared" si="16"/>
        <v>57.892091622199473</v>
      </c>
      <c r="AD135" s="51"/>
      <c r="AE135" s="52"/>
      <c r="AF135" s="15"/>
    </row>
    <row r="136" spans="1:32" ht="22.2" customHeight="1" x14ac:dyDescent="0.4">
      <c r="A136" s="27" t="s">
        <v>132</v>
      </c>
      <c r="B136" s="84"/>
      <c r="C136" s="129">
        <v>13.685182496929567</v>
      </c>
      <c r="D136" s="67">
        <v>21.345124749403215</v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130"/>
      <c r="AC136" s="71">
        <f t="shared" si="16"/>
        <v>35.030307246332782</v>
      </c>
      <c r="AD136" s="51"/>
      <c r="AE136" s="52"/>
      <c r="AF136" s="15"/>
    </row>
    <row r="137" spans="1:32" ht="22.2" customHeight="1" x14ac:dyDescent="0.4">
      <c r="A137" s="27" t="s">
        <v>133</v>
      </c>
      <c r="B137" s="84"/>
      <c r="D137" s="67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130"/>
      <c r="AC137" s="71">
        <f t="shared" si="16"/>
        <v>0</v>
      </c>
      <c r="AD137" s="51"/>
      <c r="AE137" s="52"/>
      <c r="AF137" s="15"/>
    </row>
    <row r="138" spans="1:32" ht="22.2" customHeight="1" x14ac:dyDescent="0.4">
      <c r="A138" s="27" t="s">
        <v>134</v>
      </c>
      <c r="B138" s="84"/>
      <c r="C138" s="129">
        <v>42.370498623906244</v>
      </c>
      <c r="D138" s="67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130"/>
      <c r="AC138" s="71">
        <f t="shared" si="16"/>
        <v>42.370498623906244</v>
      </c>
      <c r="AD138" s="51"/>
      <c r="AE138" s="52"/>
      <c r="AF138" s="15"/>
    </row>
    <row r="139" spans="1:32" ht="22.2" customHeight="1" x14ac:dyDescent="0.4">
      <c r="A139" s="27" t="s">
        <v>135</v>
      </c>
      <c r="B139" s="84"/>
      <c r="C139" s="132">
        <v>10.797942651562497</v>
      </c>
      <c r="D139" s="137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130"/>
      <c r="AC139" s="71">
        <f t="shared" si="16"/>
        <v>10.797942651562497</v>
      </c>
      <c r="AD139" s="51"/>
      <c r="AE139" s="52"/>
      <c r="AF139" s="15"/>
    </row>
    <row r="140" spans="1:32" ht="22.2" customHeight="1" x14ac:dyDescent="0.4">
      <c r="A140" s="27" t="s">
        <v>136</v>
      </c>
      <c r="B140" s="84"/>
      <c r="C140" s="138">
        <v>5615.5656680227694</v>
      </c>
      <c r="D140" s="61">
        <v>509.31722304276258</v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130"/>
      <c r="AC140" s="71">
        <f t="shared" si="16"/>
        <v>6124.882891065532</v>
      </c>
      <c r="AD140" s="51"/>
      <c r="AE140" s="52"/>
      <c r="AF140" s="15"/>
    </row>
    <row r="141" spans="1:32" ht="22.2" customHeight="1" x14ac:dyDescent="0.4">
      <c r="A141" s="27" t="s">
        <v>137</v>
      </c>
      <c r="B141" s="131"/>
      <c r="C141" s="138">
        <v>1979.5313814317808</v>
      </c>
      <c r="D141" s="61">
        <v>405.50715644042236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125"/>
      <c r="AC141" s="71">
        <f t="shared" si="16"/>
        <v>2385.0385378722031</v>
      </c>
      <c r="AD141" s="51"/>
      <c r="AE141" s="52"/>
      <c r="AF141" s="15"/>
    </row>
    <row r="142" spans="1:32" ht="22.2" customHeight="1" x14ac:dyDescent="0.4">
      <c r="A142" s="27" t="s">
        <v>138</v>
      </c>
      <c r="B142" s="84"/>
      <c r="C142" s="124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130"/>
      <c r="AC142" s="71">
        <f t="shared" si="16"/>
        <v>0</v>
      </c>
      <c r="AD142" s="51"/>
      <c r="AE142" s="52"/>
      <c r="AF142" s="15"/>
    </row>
    <row r="143" spans="1:32" ht="22.2" customHeight="1" x14ac:dyDescent="0.4">
      <c r="A143" s="26" t="s">
        <v>139</v>
      </c>
      <c r="B143" s="139" t="str">
        <f>+IF(SUM(B144,B147,B150,B153,B156,B159)=0,"NE",SUM(B144,B147,B150,B153,B156,B159))</f>
        <v>NE</v>
      </c>
      <c r="C143" s="139" t="str">
        <f>+IF(SUM(C144,C147,C150,C153,C156,C159)=0,"NE",SUM(C144,C147,C150,C153,C156,C159))</f>
        <v>NE</v>
      </c>
      <c r="D143" s="139" t="str">
        <f>+IF(SUM(D144,D147,D150,D153,D156,D159)=0,"NE",SUM(D144,D147,D150,D153,D156,D159))</f>
        <v>NE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130"/>
      <c r="AC143" s="53">
        <f t="shared" si="16"/>
        <v>0</v>
      </c>
      <c r="AD143" s="51"/>
      <c r="AE143" s="52"/>
      <c r="AF143" s="93"/>
    </row>
    <row r="144" spans="1:32" ht="22.2" customHeight="1" x14ac:dyDescent="0.4">
      <c r="A144" s="28" t="s">
        <v>140</v>
      </c>
      <c r="B144" s="140" t="s">
        <v>224</v>
      </c>
      <c r="C144" s="140" t="s">
        <v>224</v>
      </c>
      <c r="D144" s="140" t="s">
        <v>224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130"/>
      <c r="AC144" s="140">
        <f>AC145+AC146</f>
        <v>0</v>
      </c>
      <c r="AD144" s="51"/>
      <c r="AE144" s="52"/>
      <c r="AF144" s="93"/>
    </row>
    <row r="145" spans="1:32" ht="22.2" customHeight="1" x14ac:dyDescent="0.4">
      <c r="A145" s="27" t="s">
        <v>141</v>
      </c>
      <c r="B145" s="142"/>
      <c r="C145" s="141"/>
      <c r="D145" s="140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143"/>
      <c r="AC145" s="71">
        <f t="shared" si="16"/>
        <v>0</v>
      </c>
      <c r="AD145" s="51"/>
      <c r="AE145" s="52"/>
      <c r="AF145" s="15"/>
    </row>
    <row r="146" spans="1:32" ht="22.2" customHeight="1" x14ac:dyDescent="0.4">
      <c r="A146" s="27" t="s">
        <v>142</v>
      </c>
      <c r="B146" s="142"/>
      <c r="C146" s="141"/>
      <c r="D146" s="140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143"/>
      <c r="AC146" s="71">
        <f t="shared" si="16"/>
        <v>0</v>
      </c>
      <c r="AD146" s="51"/>
      <c r="AE146" s="52"/>
      <c r="AF146" s="15"/>
    </row>
    <row r="147" spans="1:32" ht="22.2" customHeight="1" x14ac:dyDescent="0.4">
      <c r="A147" s="28" t="s">
        <v>143</v>
      </c>
      <c r="B147" s="140" t="s">
        <v>224</v>
      </c>
      <c r="C147" s="140" t="s">
        <v>224</v>
      </c>
      <c r="D147" s="140" t="s">
        <v>224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143"/>
      <c r="AC147" s="140">
        <f>AC148+AC149</f>
        <v>0</v>
      </c>
      <c r="AD147" s="51"/>
      <c r="AE147" s="52"/>
      <c r="AF147" s="93"/>
    </row>
    <row r="148" spans="1:32" ht="22.2" customHeight="1" x14ac:dyDescent="0.4">
      <c r="A148" s="27" t="s">
        <v>144</v>
      </c>
      <c r="B148" s="140"/>
      <c r="C148" s="141"/>
      <c r="D148" s="140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125"/>
      <c r="AC148" s="71">
        <f t="shared" si="16"/>
        <v>0</v>
      </c>
      <c r="AD148" s="51"/>
      <c r="AE148" s="52"/>
      <c r="AF148" s="15"/>
    </row>
    <row r="149" spans="1:32" ht="22.2" customHeight="1" x14ac:dyDescent="0.4">
      <c r="A149" s="27" t="s">
        <v>145</v>
      </c>
      <c r="B149" s="140"/>
      <c r="C149" s="141"/>
      <c r="D149" s="140"/>
      <c r="E149" s="86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130"/>
      <c r="AC149" s="71">
        <f t="shared" si="16"/>
        <v>0</v>
      </c>
      <c r="AD149" s="51"/>
      <c r="AE149" s="52"/>
      <c r="AF149" s="15"/>
    </row>
    <row r="150" spans="1:32" ht="22.2" customHeight="1" x14ac:dyDescent="0.4">
      <c r="A150" s="28" t="s">
        <v>146</v>
      </c>
      <c r="B150" s="140">
        <f>B151+B152</f>
        <v>0</v>
      </c>
      <c r="C150" s="140" t="s">
        <v>224</v>
      </c>
      <c r="D150" s="140" t="s">
        <v>224</v>
      </c>
      <c r="E150" s="86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130"/>
      <c r="AC150" s="140">
        <f>AC151+AC152</f>
        <v>0</v>
      </c>
      <c r="AD150" s="51"/>
      <c r="AE150" s="52"/>
      <c r="AF150" s="93"/>
    </row>
    <row r="151" spans="1:32" ht="22.2" customHeight="1" x14ac:dyDescent="0.4">
      <c r="A151" s="27" t="s">
        <v>147</v>
      </c>
      <c r="B151" s="142"/>
      <c r="C151" s="141"/>
      <c r="D151" s="140"/>
      <c r="E151" s="86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130"/>
      <c r="AC151" s="71">
        <f t="shared" si="16"/>
        <v>0</v>
      </c>
      <c r="AD151" s="51"/>
      <c r="AE151" s="52"/>
      <c r="AF151" s="15"/>
    </row>
    <row r="152" spans="1:32" ht="22.2" customHeight="1" x14ac:dyDescent="0.4">
      <c r="A152" s="27" t="s">
        <v>148</v>
      </c>
      <c r="B152" s="142"/>
      <c r="C152" s="141"/>
      <c r="D152" s="140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143"/>
      <c r="AC152" s="71">
        <f t="shared" si="16"/>
        <v>0</v>
      </c>
      <c r="AD152" s="51"/>
      <c r="AE152" s="52"/>
      <c r="AF152" s="15"/>
    </row>
    <row r="153" spans="1:32" ht="22.2" customHeight="1" x14ac:dyDescent="0.4">
      <c r="A153" s="28" t="s">
        <v>149</v>
      </c>
      <c r="B153" s="140" t="s">
        <v>224</v>
      </c>
      <c r="C153" s="140" t="s">
        <v>224</v>
      </c>
      <c r="D153" s="140" t="s">
        <v>224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125"/>
      <c r="AC153" s="140">
        <f>AC154+AC155</f>
        <v>0</v>
      </c>
      <c r="AD153" s="51"/>
      <c r="AE153" s="52"/>
      <c r="AF153" s="93"/>
    </row>
    <row r="154" spans="1:32" ht="22.2" customHeight="1" x14ac:dyDescent="0.4">
      <c r="A154" s="27" t="s">
        <v>150</v>
      </c>
      <c r="B154" s="144"/>
      <c r="C154" s="145"/>
      <c r="D154" s="14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130"/>
      <c r="AC154" s="71">
        <f t="shared" si="16"/>
        <v>0</v>
      </c>
      <c r="AD154" s="51"/>
      <c r="AE154" s="52"/>
      <c r="AF154" s="15"/>
    </row>
    <row r="155" spans="1:32" ht="22.2" customHeight="1" x14ac:dyDescent="0.4">
      <c r="A155" s="27" t="s">
        <v>151</v>
      </c>
      <c r="B155" s="146"/>
      <c r="C155" s="147"/>
      <c r="D155" s="146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130"/>
      <c r="AC155" s="71">
        <f t="shared" si="16"/>
        <v>0</v>
      </c>
      <c r="AD155" s="51"/>
      <c r="AE155" s="52"/>
      <c r="AF155" s="15"/>
    </row>
    <row r="156" spans="1:32" ht="22.2" customHeight="1" x14ac:dyDescent="0.4">
      <c r="A156" s="28" t="s">
        <v>152</v>
      </c>
      <c r="B156" s="140" t="s">
        <v>224</v>
      </c>
      <c r="C156" s="140" t="s">
        <v>224</v>
      </c>
      <c r="D156" s="140" t="s">
        <v>224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130"/>
      <c r="AC156" s="140">
        <f>AC157+AC158</f>
        <v>0</v>
      </c>
      <c r="AD156" s="51"/>
      <c r="AE156" s="52"/>
      <c r="AF156" s="93"/>
    </row>
    <row r="157" spans="1:32" ht="22.2" customHeight="1" x14ac:dyDescent="0.4">
      <c r="A157" s="27" t="s">
        <v>153</v>
      </c>
      <c r="B157" s="144"/>
      <c r="C157" s="145"/>
      <c r="D157" s="14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130"/>
      <c r="AC157" s="71">
        <f t="shared" si="16"/>
        <v>0</v>
      </c>
      <c r="AD157" s="51"/>
      <c r="AE157" s="52"/>
      <c r="AF157" s="15"/>
    </row>
    <row r="158" spans="1:32" ht="22.2" customHeight="1" x14ac:dyDescent="0.4">
      <c r="A158" s="27" t="s">
        <v>154</v>
      </c>
      <c r="B158" s="146"/>
      <c r="C158" s="147"/>
      <c r="D158" s="146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130"/>
      <c r="AC158" s="71">
        <f t="shared" si="16"/>
        <v>0</v>
      </c>
      <c r="AD158" s="51"/>
      <c r="AE158" s="52"/>
      <c r="AF158" s="15"/>
    </row>
    <row r="159" spans="1:32" ht="22.2" customHeight="1" x14ac:dyDescent="0.4">
      <c r="A159" s="28" t="s">
        <v>155</v>
      </c>
      <c r="B159" s="140" t="s">
        <v>224</v>
      </c>
      <c r="C159" s="140" t="s">
        <v>224</v>
      </c>
      <c r="D159" s="140" t="s">
        <v>224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130"/>
      <c r="AC159" s="140">
        <f>AC160+AC161</f>
        <v>0</v>
      </c>
      <c r="AD159" s="51"/>
      <c r="AE159" s="52"/>
      <c r="AF159" s="93"/>
    </row>
    <row r="160" spans="1:32" ht="22.2" customHeight="1" x14ac:dyDescent="0.4">
      <c r="A160" s="27" t="s">
        <v>156</v>
      </c>
      <c r="B160" s="144"/>
      <c r="C160" s="145"/>
      <c r="D160" s="14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130"/>
      <c r="AC160" s="71">
        <f t="shared" si="16"/>
        <v>0</v>
      </c>
      <c r="AD160" s="51"/>
      <c r="AE160" s="52"/>
      <c r="AF160" s="15"/>
    </row>
    <row r="161" spans="1:32" ht="22.2" customHeight="1" x14ac:dyDescent="0.4">
      <c r="A161" s="27" t="s">
        <v>157</v>
      </c>
      <c r="B161" s="146"/>
      <c r="C161" s="147"/>
      <c r="D161" s="146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130"/>
      <c r="AC161" s="71">
        <f t="shared" si="16"/>
        <v>0</v>
      </c>
      <c r="AD161" s="51"/>
      <c r="AE161" s="52"/>
      <c r="AF161" s="15"/>
    </row>
    <row r="162" spans="1:32" ht="25.8" customHeight="1" x14ac:dyDescent="0.4">
      <c r="A162" s="26" t="s">
        <v>158</v>
      </c>
      <c r="B162" s="139">
        <f>B163+B168+B169</f>
        <v>1524.7495438666665</v>
      </c>
      <c r="C162" s="148">
        <f>C163+C173</f>
        <v>1365.2596826718643</v>
      </c>
      <c r="D162" s="149">
        <f>D163+D170+D171+D172+D173</f>
        <v>19470.843536191016</v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130"/>
      <c r="AC162" s="53">
        <f>SUM(B162:AB162)</f>
        <v>22360.852762729548</v>
      </c>
      <c r="AD162" s="51"/>
      <c r="AE162" s="52"/>
      <c r="AF162" s="93">
        <f>AF163+AF168+AF169+AF170+AF171+AF172+AF173</f>
        <v>6.6590671104624128</v>
      </c>
    </row>
    <row r="163" spans="1:32" ht="22.2" customHeight="1" x14ac:dyDescent="0.4">
      <c r="A163" s="28" t="s">
        <v>159</v>
      </c>
      <c r="B163" s="67">
        <f>SUM(B164:B167)</f>
        <v>0</v>
      </c>
      <c r="C163" s="67">
        <f>SUM(C164:C167)</f>
        <v>1217.9042032542784</v>
      </c>
      <c r="D163" s="67">
        <f>SUM(D164:D167)</f>
        <v>458.9747175122933</v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130"/>
      <c r="AC163" s="71">
        <f t="shared" ref="AC163:AC173" si="18">SUM(B163:AB163)</f>
        <v>1676.8789207665718</v>
      </c>
      <c r="AD163" s="51"/>
      <c r="AE163" s="52"/>
      <c r="AF163" s="73">
        <f>SUM(AF164:AF166)</f>
        <v>6.6590671104624128</v>
      </c>
    </row>
    <row r="164" spans="1:32" ht="27" customHeight="1" x14ac:dyDescent="0.4">
      <c r="A164" s="27" t="s">
        <v>160</v>
      </c>
      <c r="B164" s="67"/>
      <c r="C164" s="129">
        <v>436.0323543203192</v>
      </c>
      <c r="D164" s="67">
        <v>153.33173709866892</v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130"/>
      <c r="AC164" s="71">
        <f t="shared" si="18"/>
        <v>589.3640914189881</v>
      </c>
      <c r="AD164" s="51"/>
      <c r="AE164" s="52"/>
      <c r="AF164" s="61">
        <v>1.532909481529088</v>
      </c>
    </row>
    <row r="165" spans="1:32" ht="26.4" customHeight="1" x14ac:dyDescent="0.4">
      <c r="A165" s="27" t="s">
        <v>161</v>
      </c>
      <c r="B165" s="67"/>
      <c r="C165" s="129">
        <v>659.85089988505831</v>
      </c>
      <c r="D165" s="67">
        <v>200.20096465941097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130"/>
      <c r="AC165" s="71">
        <f t="shared" si="18"/>
        <v>860.05186454446925</v>
      </c>
      <c r="AD165" s="51"/>
      <c r="AE165" s="52"/>
      <c r="AF165" s="61">
        <v>3.4984966480352098</v>
      </c>
    </row>
    <row r="166" spans="1:32" ht="25.2" customHeight="1" x14ac:dyDescent="0.4">
      <c r="A166" s="27" t="s">
        <v>162</v>
      </c>
      <c r="B166" s="67"/>
      <c r="C166" s="129">
        <v>122.02094904890109</v>
      </c>
      <c r="D166" s="67">
        <v>105.44201575421343</v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130"/>
      <c r="AC166" s="71">
        <f t="shared" si="18"/>
        <v>227.46296480311452</v>
      </c>
      <c r="AD166" s="51"/>
      <c r="AE166" s="52"/>
      <c r="AF166" s="15">
        <v>1.6276609808981153</v>
      </c>
    </row>
    <row r="167" spans="1:32" ht="27.6" customHeight="1" x14ac:dyDescent="0.4">
      <c r="A167" s="27" t="s">
        <v>163</v>
      </c>
      <c r="B167" s="67"/>
      <c r="C167" s="129"/>
      <c r="D167" s="67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130"/>
      <c r="AC167" s="71">
        <f t="shared" si="18"/>
        <v>0</v>
      </c>
      <c r="AD167" s="51"/>
      <c r="AE167" s="52"/>
      <c r="AF167" s="15"/>
    </row>
    <row r="168" spans="1:32" ht="22.2" customHeight="1" x14ac:dyDescent="0.4">
      <c r="A168" s="28" t="s">
        <v>164</v>
      </c>
      <c r="B168" s="67">
        <v>40.149543866666669</v>
      </c>
      <c r="C168" s="130"/>
      <c r="D168" s="8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130"/>
      <c r="AC168" s="71">
        <f t="shared" si="18"/>
        <v>40.149543866666669</v>
      </c>
      <c r="AD168" s="51"/>
      <c r="AE168" s="52"/>
      <c r="AF168" s="15"/>
    </row>
    <row r="169" spans="1:32" ht="22.2" customHeight="1" x14ac:dyDescent="0.4">
      <c r="A169" s="28" t="s">
        <v>165</v>
      </c>
      <c r="B169" s="67">
        <v>1484.6</v>
      </c>
      <c r="C169" s="129"/>
      <c r="D169" s="67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130"/>
      <c r="AC169" s="71">
        <f t="shared" si="18"/>
        <v>1484.6</v>
      </c>
      <c r="AD169" s="51"/>
      <c r="AE169" s="52"/>
      <c r="AF169" s="15"/>
    </row>
    <row r="170" spans="1:32" ht="25.2" customHeight="1" x14ac:dyDescent="0.4">
      <c r="A170" s="28" t="s">
        <v>166</v>
      </c>
      <c r="B170" s="67"/>
      <c r="C170" s="129"/>
      <c r="D170" s="67">
        <v>11332.883219668047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130"/>
      <c r="AC170" s="71">
        <f t="shared" si="18"/>
        <v>11332.883219668047</v>
      </c>
      <c r="AD170" s="51"/>
      <c r="AE170" s="52"/>
      <c r="AF170" s="15"/>
    </row>
    <row r="171" spans="1:32" ht="25.8" customHeight="1" x14ac:dyDescent="0.4">
      <c r="A171" s="28" t="s">
        <v>167</v>
      </c>
      <c r="B171" s="67"/>
      <c r="C171" s="129"/>
      <c r="D171" s="67">
        <v>6231.65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130"/>
      <c r="AC171" s="71">
        <f t="shared" si="18"/>
        <v>6231.65</v>
      </c>
      <c r="AD171" s="51"/>
      <c r="AE171" s="52"/>
      <c r="AF171" s="15"/>
    </row>
    <row r="172" spans="1:32" ht="28.2" customHeight="1" x14ac:dyDescent="0.4">
      <c r="A172" s="28" t="s">
        <v>168</v>
      </c>
      <c r="B172" s="84"/>
      <c r="C172" s="130"/>
      <c r="D172" s="67">
        <v>1447.335599010675</v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130"/>
      <c r="AC172" s="71">
        <f t="shared" si="18"/>
        <v>1447.335599010675</v>
      </c>
      <c r="AD172" s="51"/>
      <c r="AE172" s="52"/>
      <c r="AF172" s="15"/>
    </row>
    <row r="173" spans="1:32" ht="22.2" customHeight="1" x14ac:dyDescent="0.4">
      <c r="A173" s="28" t="s">
        <v>169</v>
      </c>
      <c r="B173" s="84"/>
      <c r="C173" s="150">
        <v>147.355479417586</v>
      </c>
      <c r="D173" s="67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130"/>
      <c r="AC173" s="71">
        <f t="shared" si="18"/>
        <v>147.355479417586</v>
      </c>
      <c r="AD173" s="51"/>
      <c r="AE173" s="52"/>
      <c r="AF173" s="15"/>
    </row>
    <row r="174" spans="1:32" ht="22.2" customHeight="1" x14ac:dyDescent="0.4">
      <c r="A174" s="26" t="s">
        <v>170</v>
      </c>
      <c r="B174" s="90" t="str">
        <f>B175</f>
        <v>NE</v>
      </c>
      <c r="D174" s="151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130"/>
      <c r="AC174" s="53">
        <f>AC175</f>
        <v>0</v>
      </c>
      <c r="AD174" s="51"/>
      <c r="AE174" s="52"/>
      <c r="AF174" s="15"/>
    </row>
    <row r="175" spans="1:32" ht="22.2" customHeight="1" x14ac:dyDescent="0.4">
      <c r="A175" s="28" t="s">
        <v>171</v>
      </c>
      <c r="B175" s="84" t="s">
        <v>224</v>
      </c>
      <c r="C175" s="130" t="s">
        <v>224</v>
      </c>
      <c r="D175" s="84" t="s">
        <v>224</v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130"/>
      <c r="AC175" s="71">
        <f>SUM(B175:AB175)</f>
        <v>0</v>
      </c>
      <c r="AD175" s="51"/>
      <c r="AE175" s="52"/>
      <c r="AF175" s="15"/>
    </row>
    <row r="176" spans="1:32" ht="22.2" customHeight="1" thickBot="1" x14ac:dyDescent="0.45">
      <c r="A176" s="29" t="s">
        <v>172</v>
      </c>
      <c r="B176" s="152"/>
      <c r="C176" s="153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54"/>
      <c r="AC176" s="155">
        <f>SUM(B176:AB176)</f>
        <v>0</v>
      </c>
      <c r="AD176" s="119"/>
      <c r="AE176" s="52"/>
      <c r="AF176" s="21"/>
    </row>
    <row r="177" spans="1:32" ht="22.2" customHeight="1" x14ac:dyDescent="0.4">
      <c r="A177" s="20" t="s">
        <v>173</v>
      </c>
      <c r="B177" s="156">
        <f>B178+B182+B183+B186+B189</f>
        <v>1683.1919873354416</v>
      </c>
      <c r="C177" s="156">
        <f>C178+C182+C183+C186+C189</f>
        <v>54406.703363773762</v>
      </c>
      <c r="D177" s="156">
        <f>D178+D182+D183+D186+D189</f>
        <v>6927.6616235105066</v>
      </c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8"/>
      <c r="AC177" s="156">
        <f>AC178+AC182+AC183+AC186+AC189</f>
        <v>63017.556974619714</v>
      </c>
      <c r="AD177" s="51"/>
      <c r="AE177" s="159"/>
      <c r="AF177" s="47">
        <f>AF178+AF182+AF183+AF186+AF189</f>
        <v>1.4650000000000001</v>
      </c>
    </row>
    <row r="178" spans="1:32" ht="22.2" customHeight="1" x14ac:dyDescent="0.4">
      <c r="A178" s="30" t="s">
        <v>174</v>
      </c>
      <c r="B178" s="91"/>
      <c r="C178" s="90">
        <f>C179+C180+C181</f>
        <v>28659.92745932559</v>
      </c>
      <c r="D178" s="90">
        <f>D179+D180+D181</f>
        <v>0</v>
      </c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160"/>
      <c r="AC178" s="57">
        <f>SUM(AC179:AC181)</f>
        <v>28659.92745932559</v>
      </c>
      <c r="AD178" s="51"/>
      <c r="AF178" s="90"/>
    </row>
    <row r="179" spans="1:32" ht="22.2" customHeight="1" x14ac:dyDescent="0.4">
      <c r="A179" s="189" t="s">
        <v>175</v>
      </c>
      <c r="B179" s="91"/>
      <c r="C179" s="67">
        <v>13595.794565508459</v>
      </c>
      <c r="D179" s="90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160"/>
      <c r="AC179" s="66">
        <f>SUM(B179:AB179)</f>
        <v>13595.794565508459</v>
      </c>
      <c r="AD179" s="51"/>
      <c r="AF179" s="15"/>
    </row>
    <row r="180" spans="1:32" ht="22.2" customHeight="1" x14ac:dyDescent="0.4">
      <c r="A180" s="189" t="s">
        <v>176</v>
      </c>
      <c r="B180" s="91"/>
      <c r="C180" s="67">
        <v>5372.767684921384</v>
      </c>
      <c r="D180" s="90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160"/>
      <c r="AC180" s="66">
        <f>SUM(B180:AB180)</f>
        <v>5372.767684921384</v>
      </c>
      <c r="AD180" s="51"/>
      <c r="AE180" s="161"/>
      <c r="AF180" s="15"/>
    </row>
    <row r="181" spans="1:32" ht="22.2" customHeight="1" x14ac:dyDescent="0.4">
      <c r="A181" s="189" t="s">
        <v>177</v>
      </c>
      <c r="B181" s="91"/>
      <c r="C181" s="67">
        <v>9691.365208895746</v>
      </c>
      <c r="D181" s="90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160"/>
      <c r="AC181" s="66">
        <f>SUM(B181:AB181)</f>
        <v>9691.365208895746</v>
      </c>
      <c r="AD181" s="51"/>
      <c r="AE181" s="161"/>
      <c r="AF181" s="15"/>
    </row>
    <row r="182" spans="1:32" ht="22.2" customHeight="1" x14ac:dyDescent="0.4">
      <c r="A182" s="30" t="s">
        <v>178</v>
      </c>
      <c r="B182" s="91"/>
      <c r="C182" s="90">
        <v>108.30444800000019</v>
      </c>
      <c r="D182" s="90">
        <v>76.876818000000128</v>
      </c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160"/>
      <c r="AC182" s="57">
        <f>SUM(B182:AB182)</f>
        <v>185.18126600000033</v>
      </c>
      <c r="AD182" s="51"/>
      <c r="AE182" s="162"/>
      <c r="AF182" s="15"/>
    </row>
    <row r="183" spans="1:32" ht="29.4" customHeight="1" x14ac:dyDescent="0.4">
      <c r="A183" s="30" t="s">
        <v>179</v>
      </c>
      <c r="B183" s="90">
        <f>B184+B185</f>
        <v>1683.1919873354416</v>
      </c>
      <c r="C183" s="90">
        <f>C184+C185</f>
        <v>786.93599583374066</v>
      </c>
      <c r="D183" s="90">
        <f>D184+D185</f>
        <v>172.8755819293244</v>
      </c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160"/>
      <c r="AC183" s="57">
        <f>AC184+AC185</f>
        <v>2643.0035650985064</v>
      </c>
      <c r="AD183" s="51"/>
      <c r="AE183" s="159"/>
      <c r="AF183" s="53">
        <f>AF184+AF185</f>
        <v>1.4650000000000001</v>
      </c>
    </row>
    <row r="184" spans="1:32" ht="22.2" customHeight="1" x14ac:dyDescent="0.4">
      <c r="A184" s="189" t="s">
        <v>180</v>
      </c>
      <c r="B184" s="67">
        <v>31.222176360618874</v>
      </c>
      <c r="C184" s="67">
        <v>5.130268708252813E-2</v>
      </c>
      <c r="D184" s="67">
        <v>1.0147766953702262</v>
      </c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160"/>
      <c r="AC184" s="66">
        <f>SUM(B184:AB184)</f>
        <v>32.28825574307163</v>
      </c>
      <c r="AD184" s="51"/>
      <c r="AE184" s="159"/>
      <c r="AF184" s="15"/>
    </row>
    <row r="185" spans="1:32" ht="22.2" customHeight="1" x14ac:dyDescent="0.4">
      <c r="A185" s="189" t="s">
        <v>181</v>
      </c>
      <c r="B185" s="67">
        <v>1651.9698109748226</v>
      </c>
      <c r="C185" s="68">
        <v>786.88469314665815</v>
      </c>
      <c r="D185" s="68">
        <v>171.86080523395418</v>
      </c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160"/>
      <c r="AC185" s="66">
        <f>SUM(B185:AB185)</f>
        <v>2610.7153093554348</v>
      </c>
      <c r="AD185" s="51"/>
      <c r="AE185" s="159"/>
      <c r="AF185" s="15">
        <v>1.4650000000000001</v>
      </c>
    </row>
    <row r="186" spans="1:32" ht="22.2" customHeight="1" x14ac:dyDescent="0.4">
      <c r="A186" s="26" t="s">
        <v>182</v>
      </c>
      <c r="B186" s="91"/>
      <c r="C186" s="53">
        <f>C187+C188</f>
        <v>24851.535460614432</v>
      </c>
      <c r="D186" s="53">
        <f>D187+D188</f>
        <v>6677.9092235811822</v>
      </c>
      <c r="E186" s="8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6"/>
      <c r="AC186" s="57">
        <f>AC187+AC188</f>
        <v>31529.444684195616</v>
      </c>
      <c r="AD186" s="51"/>
      <c r="AE186" s="159"/>
      <c r="AF186" s="53"/>
    </row>
    <row r="187" spans="1:32" ht="25.2" customHeight="1" x14ac:dyDescent="0.4">
      <c r="A187" s="189" t="s">
        <v>183</v>
      </c>
      <c r="B187" s="91"/>
      <c r="C187" s="68">
        <v>4768.0771847579144</v>
      </c>
      <c r="D187" s="68">
        <v>4157.6944462077427</v>
      </c>
      <c r="E187" s="86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5"/>
      <c r="AC187" s="66">
        <f>SUM(B187:AB187)</f>
        <v>8925.7716309656571</v>
      </c>
      <c r="AD187" s="51"/>
      <c r="AE187" s="159"/>
      <c r="AF187" s="15"/>
    </row>
    <row r="188" spans="1:32" ht="22.2" customHeight="1" x14ac:dyDescent="0.4">
      <c r="A188" s="189" t="s">
        <v>184</v>
      </c>
      <c r="B188" s="91"/>
      <c r="C188" s="68">
        <v>20083.458275856519</v>
      </c>
      <c r="D188" s="68">
        <v>2520.21477737344</v>
      </c>
      <c r="E188" s="86"/>
      <c r="F188" s="63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163"/>
      <c r="AC188" s="66">
        <f>SUM(B188:AB188)</f>
        <v>22603.673053229959</v>
      </c>
      <c r="AD188" s="51"/>
      <c r="AE188" s="159"/>
      <c r="AF188" s="15"/>
    </row>
    <row r="189" spans="1:32" ht="22.2" customHeight="1" thickBot="1" x14ac:dyDescent="0.45">
      <c r="A189" s="26" t="s">
        <v>185</v>
      </c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64"/>
      <c r="AC189" s="57">
        <f>SUM(B189:AB189)</f>
        <v>0</v>
      </c>
      <c r="AD189" s="51"/>
      <c r="AE189" s="159"/>
      <c r="AF189" s="21"/>
    </row>
    <row r="190" spans="1:32" ht="22.2" customHeight="1" thickBot="1" x14ac:dyDescent="0.45">
      <c r="A190" s="12" t="s">
        <v>205</v>
      </c>
      <c r="B190" s="43">
        <f t="shared" ref="B190:AB190" si="19">B177+B120+B67+B9</f>
        <v>464170.57180634158</v>
      </c>
      <c r="C190" s="43">
        <f t="shared" si="19"/>
        <v>193571.27485087613</v>
      </c>
      <c r="D190" s="43">
        <f t="shared" si="19"/>
        <v>37336.746306442335</v>
      </c>
      <c r="E190" s="43">
        <f t="shared" si="19"/>
        <v>513.40585423988489</v>
      </c>
      <c r="F190" s="43">
        <f t="shared" si="19"/>
        <v>2114.9327349474702</v>
      </c>
      <c r="G190" s="43">
        <f t="shared" si="19"/>
        <v>7.0043168250000001</v>
      </c>
      <c r="H190" s="43">
        <f t="shared" si="19"/>
        <v>36.293440786207348</v>
      </c>
      <c r="I190" s="43">
        <f t="shared" si="19"/>
        <v>0.27799749868534901</v>
      </c>
      <c r="J190" s="43">
        <f t="shared" si="19"/>
        <v>8127.3555930239681</v>
      </c>
      <c r="K190" s="43">
        <f t="shared" si="19"/>
        <v>8526.3807090721748</v>
      </c>
      <c r="L190" s="43">
        <f t="shared" si="19"/>
        <v>144.98494007790498</v>
      </c>
      <c r="M190" s="43">
        <f t="shared" si="19"/>
        <v>160.58857662008796</v>
      </c>
      <c r="N190" s="43">
        <f t="shared" si="19"/>
        <v>418.22673414733725</v>
      </c>
      <c r="O190" s="43">
        <f t="shared" si="19"/>
        <v>42.412353789892023</v>
      </c>
      <c r="P190" s="43">
        <f t="shared" si="19"/>
        <v>66.189028908366851</v>
      </c>
      <c r="Q190" s="43">
        <f t="shared" si="19"/>
        <v>24.970666275016377</v>
      </c>
      <c r="R190" s="43">
        <f t="shared" si="19"/>
        <v>4.545989839175653</v>
      </c>
      <c r="S190" s="43">
        <f t="shared" si="19"/>
        <v>1386.6319082649663</v>
      </c>
      <c r="T190" s="43">
        <f t="shared" si="19"/>
        <v>1.856249614848289E-3</v>
      </c>
      <c r="U190" s="43">
        <f t="shared" si="19"/>
        <v>24.307787977150063</v>
      </c>
      <c r="V190" s="43">
        <f t="shared" si="19"/>
        <v>2.6961359820599995</v>
      </c>
      <c r="W190" s="43">
        <f t="shared" si="19"/>
        <v>0.24402690653101583</v>
      </c>
      <c r="X190" s="43">
        <f t="shared" si="19"/>
        <v>2.7418753542810766E-6</v>
      </c>
      <c r="Y190" s="43">
        <f t="shared" si="19"/>
        <v>8.7291512757355472E-2</v>
      </c>
      <c r="Z190" s="43">
        <f t="shared" si="19"/>
        <v>1.827916902854051E-6</v>
      </c>
      <c r="AA190" s="43">
        <f t="shared" si="19"/>
        <v>2.4246451786543961</v>
      </c>
      <c r="AB190" s="43">
        <f t="shared" si="19"/>
        <v>2.0924529446326106</v>
      </c>
      <c r="AC190" s="43">
        <f>SUM(B190:AB190)</f>
        <v>716684.64800929709</v>
      </c>
      <c r="AD190" s="51"/>
      <c r="AE190" s="159"/>
      <c r="AF190" s="165">
        <f>AF177+AF120+AF67+AF9</f>
        <v>72.174861881003579</v>
      </c>
    </row>
    <row r="191" spans="1:32" ht="22.2" customHeight="1" thickBot="1" x14ac:dyDescent="0.45">
      <c r="A191" s="11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7"/>
      <c r="AC191" s="166"/>
      <c r="AD191" s="51"/>
      <c r="AE191" s="159"/>
      <c r="AF191" s="168"/>
    </row>
    <row r="192" spans="1:32" ht="22.2" customHeight="1" x14ac:dyDescent="0.4">
      <c r="A192" s="22" t="s">
        <v>18</v>
      </c>
      <c r="B192" s="169">
        <f>SUM(B193:B194)</f>
        <v>2523.4068593217635</v>
      </c>
      <c r="C192" s="169">
        <f t="shared" ref="C192:D192" si="20">SUM(C193:C194)</f>
        <v>0.48652231714141464</v>
      </c>
      <c r="D192" s="169">
        <f t="shared" si="20"/>
        <v>18.418344863210699</v>
      </c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1"/>
      <c r="AC192" s="57">
        <f>SUM(B192:AB192)</f>
        <v>2542.3117265021156</v>
      </c>
      <c r="AD192" s="51"/>
      <c r="AE192" s="159"/>
      <c r="AF192" s="23">
        <f>AF193</f>
        <v>3.5725503088639171E-2</v>
      </c>
    </row>
    <row r="193" spans="1:32" ht="22.2" customHeight="1" x14ac:dyDescent="0.4">
      <c r="A193" s="31" t="s">
        <v>19</v>
      </c>
      <c r="B193" s="172">
        <v>2523.4068593217635</v>
      </c>
      <c r="C193" s="100">
        <v>0.48652231714141464</v>
      </c>
      <c r="D193" s="100">
        <v>18.418344863210699</v>
      </c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6"/>
      <c r="AC193" s="66">
        <f>SUM(B193:AB193)</f>
        <v>2542.3117265021156</v>
      </c>
      <c r="AD193" s="51"/>
      <c r="AE193" s="159"/>
      <c r="AF193" s="15">
        <v>3.5725503088639171E-2</v>
      </c>
    </row>
    <row r="194" spans="1:32" ht="22.2" customHeight="1" thickBot="1" x14ac:dyDescent="0.45">
      <c r="A194" s="32" t="s">
        <v>23</v>
      </c>
      <c r="B194" s="173"/>
      <c r="C194" s="174"/>
      <c r="D194" s="153"/>
      <c r="E194" s="175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64"/>
      <c r="AC194" s="176"/>
      <c r="AD194" s="51"/>
      <c r="AE194" s="159"/>
      <c r="AF194" s="17"/>
    </row>
    <row r="195" spans="1:32" ht="22.2" customHeight="1" thickBot="1" x14ac:dyDescent="0.45">
      <c r="A195" s="24" t="s">
        <v>206</v>
      </c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8"/>
      <c r="AC195" s="43">
        <v>25207.880685425509</v>
      </c>
      <c r="AD195" s="179"/>
      <c r="AE195" s="159"/>
      <c r="AF195" s="180"/>
    </row>
    <row r="196" spans="1:32" ht="27.6" customHeight="1" x14ac:dyDescent="0.4">
      <c r="A196" s="181"/>
      <c r="AB196" s="182"/>
      <c r="AC196" s="183"/>
    </row>
    <row r="197" spans="1:32" ht="27.6" customHeight="1" x14ac:dyDescent="0.4">
      <c r="A197" s="25" t="s">
        <v>20</v>
      </c>
      <c r="B197" s="184" t="s">
        <v>207</v>
      </c>
      <c r="AC197" s="185"/>
    </row>
    <row r="198" spans="1:32" ht="27.6" customHeight="1" x14ac:dyDescent="0.4">
      <c r="A198" s="181"/>
      <c r="B198" s="33" t="s">
        <v>225</v>
      </c>
    </row>
    <row r="199" spans="1:32" ht="27.6" customHeight="1" x14ac:dyDescent="0.4">
      <c r="A199" s="181"/>
      <c r="B199" s="211"/>
    </row>
    <row r="200" spans="1:32" ht="27.6" customHeight="1" x14ac:dyDescent="0.4">
      <c r="A200" s="181"/>
    </row>
    <row r="201" spans="1:32" ht="27.6" customHeight="1" x14ac:dyDescent="0.4">
      <c r="A201" s="181"/>
    </row>
  </sheetData>
  <mergeCells count="11">
    <mergeCell ref="AD4:AD7"/>
    <mergeCell ref="A2:A5"/>
    <mergeCell ref="AF2:AF6"/>
    <mergeCell ref="B4:B5"/>
    <mergeCell ref="C4:C5"/>
    <mergeCell ref="D4:D5"/>
    <mergeCell ref="E4:T4"/>
    <mergeCell ref="U4:Z4"/>
    <mergeCell ref="AA4:AA5"/>
    <mergeCell ref="AB4:AB5"/>
    <mergeCell ref="AC4:AC7"/>
  </mergeCells>
  <pageMargins left="0.70866141732283472" right="0.70866141732283472" top="0.74803149606299213" bottom="0.74803149606299213" header="0.31496062992125984" footer="0.31496062992125984"/>
  <pageSetup scale="58" fitToWidth="2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1901-F7A3-4A40-B955-C43479862C84}">
  <sheetPr>
    <pageSetUpPr fitToPage="1"/>
  </sheetPr>
  <dimension ref="A1:AG201"/>
  <sheetViews>
    <sheetView tabSelected="1" zoomScaleNormal="100" workbookViewId="0">
      <pane xSplit="1" ySplit="8" topLeftCell="M9" activePane="bottomRight" state="frozen"/>
      <selection activeCell="H16" sqref="H16"/>
      <selection pane="topRight" activeCell="H16" sqref="H16"/>
      <selection pane="bottomLeft" activeCell="H16" sqref="H16"/>
      <selection pane="bottomRight" activeCell="A12" sqref="A12"/>
    </sheetView>
  </sheetViews>
  <sheetFormatPr baseColWidth="10" defaultColWidth="11.5546875" defaultRowHeight="27.6" customHeight="1" x14ac:dyDescent="0.4"/>
  <cols>
    <col min="1" max="1" width="46.33203125" style="33" customWidth="1"/>
    <col min="2" max="2" width="16.109375" style="33" customWidth="1"/>
    <col min="3" max="3" width="12.33203125" style="33" customWidth="1"/>
    <col min="4" max="4" width="11.77734375" style="33" customWidth="1"/>
    <col min="5" max="5" width="9.6640625" style="33" customWidth="1"/>
    <col min="6" max="6" width="10.109375" style="33" customWidth="1"/>
    <col min="7" max="7" width="11.33203125" style="33" customWidth="1"/>
    <col min="8" max="8" width="10.33203125" style="33" customWidth="1"/>
    <col min="9" max="9" width="7" style="33" customWidth="1"/>
    <col min="10" max="10" width="10.6640625" style="33" customWidth="1"/>
    <col min="11" max="11" width="11.33203125" style="33" customWidth="1"/>
    <col min="12" max="12" width="8" style="33" customWidth="1"/>
    <col min="13" max="13" width="8.44140625" style="33" customWidth="1"/>
    <col min="14" max="14" width="8.6640625" style="33" customWidth="1"/>
    <col min="15" max="15" width="8.33203125" style="33" customWidth="1"/>
    <col min="16" max="16" width="10.6640625" style="33" customWidth="1"/>
    <col min="17" max="17" width="9.33203125" style="33" customWidth="1"/>
    <col min="18" max="18" width="8.33203125" style="33" customWidth="1"/>
    <col min="19" max="19" width="9.33203125" style="33" customWidth="1"/>
    <col min="20" max="20" width="7.33203125" style="33" customWidth="1"/>
    <col min="21" max="21" width="9.6640625" style="33" customWidth="1"/>
    <col min="22" max="22" width="8.109375" style="33" customWidth="1"/>
    <col min="23" max="23" width="6.6640625" style="33" customWidth="1"/>
    <col min="24" max="24" width="7.109375" style="33" customWidth="1"/>
    <col min="25" max="25" width="14" style="33" customWidth="1"/>
    <col min="26" max="28" width="11.109375" style="33" customWidth="1"/>
    <col min="29" max="29" width="13.109375" style="33" customWidth="1"/>
    <col min="30" max="30" width="14.33203125" style="33" customWidth="1"/>
    <col min="31" max="16384" width="11.5546875" style="33"/>
  </cols>
  <sheetData>
    <row r="1" spans="1:33" ht="27.6" customHeight="1" thickBot="1" x14ac:dyDescent="0.45">
      <c r="B1" s="1" t="s">
        <v>21</v>
      </c>
      <c r="C1" s="34"/>
      <c r="D1" s="34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3" ht="27.6" customHeight="1" x14ac:dyDescent="0.5">
      <c r="A2" s="197" t="s">
        <v>0</v>
      </c>
      <c r="B2" s="2" t="s">
        <v>192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5"/>
      <c r="AF2" s="200" t="s">
        <v>1</v>
      </c>
    </row>
    <row r="3" spans="1:33" ht="27.6" customHeight="1" thickBot="1" x14ac:dyDescent="0.6">
      <c r="A3" s="198"/>
      <c r="B3" s="6">
        <v>2021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8"/>
      <c r="AE3" s="5"/>
      <c r="AF3" s="201"/>
    </row>
    <row r="4" spans="1:33" ht="27.6" customHeight="1" thickBot="1" x14ac:dyDescent="0.45">
      <c r="A4" s="199"/>
      <c r="B4" s="203" t="s">
        <v>193</v>
      </c>
      <c r="C4" s="203" t="s">
        <v>194</v>
      </c>
      <c r="D4" s="203" t="s">
        <v>195</v>
      </c>
      <c r="E4" s="205" t="s">
        <v>2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205" t="s">
        <v>3</v>
      </c>
      <c r="V4" s="206"/>
      <c r="W4" s="206"/>
      <c r="X4" s="206"/>
      <c r="Y4" s="206"/>
      <c r="Z4" s="207"/>
      <c r="AA4" s="208" t="s">
        <v>196</v>
      </c>
      <c r="AB4" s="210" t="s">
        <v>197</v>
      </c>
      <c r="AC4" s="194" t="s">
        <v>198</v>
      </c>
      <c r="AD4" s="194" t="s">
        <v>221</v>
      </c>
      <c r="AE4" s="5"/>
      <c r="AF4" s="201"/>
    </row>
    <row r="5" spans="1:33" ht="27.6" customHeight="1" thickBot="1" x14ac:dyDescent="0.45">
      <c r="A5" s="199"/>
      <c r="B5" s="204"/>
      <c r="C5" s="204"/>
      <c r="D5" s="204"/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17</v>
      </c>
      <c r="N5" s="35" t="s">
        <v>12</v>
      </c>
      <c r="O5" s="35" t="s">
        <v>13</v>
      </c>
      <c r="P5" s="35" t="s">
        <v>14</v>
      </c>
      <c r="Q5" s="35" t="s">
        <v>15</v>
      </c>
      <c r="R5" s="35" t="s">
        <v>16</v>
      </c>
      <c r="S5" s="35" t="s">
        <v>25</v>
      </c>
      <c r="T5" s="35" t="s">
        <v>24</v>
      </c>
      <c r="U5" s="35" t="s">
        <v>199</v>
      </c>
      <c r="V5" s="35" t="s">
        <v>200</v>
      </c>
      <c r="W5" s="35" t="s">
        <v>201</v>
      </c>
      <c r="X5" s="35" t="s">
        <v>202</v>
      </c>
      <c r="Y5" s="35" t="s">
        <v>203</v>
      </c>
      <c r="Z5" s="9" t="s">
        <v>204</v>
      </c>
      <c r="AA5" s="209"/>
      <c r="AB5" s="203"/>
      <c r="AC5" s="195"/>
      <c r="AD5" s="195"/>
      <c r="AE5" s="5"/>
      <c r="AF5" s="201"/>
    </row>
    <row r="6" spans="1:33" s="37" customFormat="1" ht="27.6" customHeight="1" thickBot="1" x14ac:dyDescent="0.45">
      <c r="A6" s="10" t="s">
        <v>22</v>
      </c>
      <c r="B6" s="36">
        <v>1</v>
      </c>
      <c r="C6" s="36">
        <v>28</v>
      </c>
      <c r="D6" s="36">
        <v>265</v>
      </c>
      <c r="E6" s="36">
        <v>12400</v>
      </c>
      <c r="F6" s="36">
        <v>1924</v>
      </c>
      <c r="G6" s="36">
        <v>1650</v>
      </c>
      <c r="H6" s="36">
        <v>3170</v>
      </c>
      <c r="I6" s="36">
        <v>1120</v>
      </c>
      <c r="J6" s="36">
        <v>1300</v>
      </c>
      <c r="K6" s="36">
        <v>3943</v>
      </c>
      <c r="L6" s="36">
        <v>1624</v>
      </c>
      <c r="M6" s="36">
        <v>3985</v>
      </c>
      <c r="N6" s="36">
        <v>138</v>
      </c>
      <c r="O6" s="36">
        <v>2640</v>
      </c>
      <c r="P6" s="36">
        <v>8060</v>
      </c>
      <c r="Q6" s="36">
        <v>982</v>
      </c>
      <c r="R6" s="36">
        <v>804</v>
      </c>
      <c r="S6" s="36">
        <v>858</v>
      </c>
      <c r="T6" s="36">
        <v>677</v>
      </c>
      <c r="U6" s="36">
        <v>6630</v>
      </c>
      <c r="V6" s="36">
        <v>11100</v>
      </c>
      <c r="W6" s="36">
        <v>8900</v>
      </c>
      <c r="X6" s="36">
        <v>1</v>
      </c>
      <c r="Y6" s="36">
        <v>9540</v>
      </c>
      <c r="Z6" s="36">
        <v>2</v>
      </c>
      <c r="AA6" s="36">
        <v>16100</v>
      </c>
      <c r="AB6" s="36">
        <v>23500</v>
      </c>
      <c r="AC6" s="195"/>
      <c r="AD6" s="195"/>
      <c r="AE6" s="5"/>
      <c r="AF6" s="202"/>
    </row>
    <row r="7" spans="1:33" ht="27.6" customHeight="1" thickBot="1" x14ac:dyDescent="0.45">
      <c r="A7" s="38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196"/>
      <c r="AD7" s="196"/>
      <c r="AE7" s="5"/>
      <c r="AF7" s="41"/>
    </row>
    <row r="8" spans="1:33" ht="27.6" customHeight="1" thickBot="1" x14ac:dyDescent="0.45">
      <c r="A8" s="42" t="s">
        <v>205</v>
      </c>
      <c r="B8" s="43">
        <f>B9+B67+B120+B177</f>
        <v>456265.8764410899</v>
      </c>
      <c r="C8" s="43">
        <f t="shared" ref="C8:AB8" si="0">C9+C67+C120+C177</f>
        <v>198041.61451036838</v>
      </c>
      <c r="D8" s="43">
        <f t="shared" si="0"/>
        <v>36315.629129934547</v>
      </c>
      <c r="E8" s="43">
        <f t="shared" si="0"/>
        <v>1974.5979540799583</v>
      </c>
      <c r="F8" s="43">
        <f t="shared" si="0"/>
        <v>1670.8277301253142</v>
      </c>
      <c r="G8" s="43">
        <f t="shared" si="0"/>
        <v>5.8578827999999996</v>
      </c>
      <c r="H8" s="43">
        <f t="shared" si="0"/>
        <v>34.84170315475906</v>
      </c>
      <c r="I8" s="43">
        <f t="shared" si="0"/>
        <v>0.27591251744520889</v>
      </c>
      <c r="J8" s="43">
        <f t="shared" si="0"/>
        <v>8421.0118182033621</v>
      </c>
      <c r="K8" s="43">
        <f t="shared" si="0"/>
        <v>8706.6432807870806</v>
      </c>
      <c r="L8" s="43">
        <f t="shared" si="0"/>
        <v>138.09335693428534</v>
      </c>
      <c r="M8" s="43">
        <f t="shared" si="0"/>
        <v>165.23410731467754</v>
      </c>
      <c r="N8" s="43">
        <f t="shared" si="0"/>
        <v>510.86626670856884</v>
      </c>
      <c r="O8" s="43">
        <f t="shared" si="0"/>
        <v>40.715859638296344</v>
      </c>
      <c r="P8" s="43">
        <f t="shared" si="0"/>
        <v>63.541467752032176</v>
      </c>
      <c r="Q8" s="43">
        <f t="shared" si="0"/>
        <v>60.067922749144557</v>
      </c>
      <c r="R8" s="43">
        <f t="shared" si="0"/>
        <v>4.3641502456086272</v>
      </c>
      <c r="S8" s="43">
        <f t="shared" si="0"/>
        <v>1589.4289776749761</v>
      </c>
      <c r="T8" s="43">
        <f t="shared" si="0"/>
        <v>1.856249614848289E-3</v>
      </c>
      <c r="U8" s="43">
        <f t="shared" si="0"/>
        <v>28.669998914020361</v>
      </c>
      <c r="V8" s="43">
        <f t="shared" si="0"/>
        <v>3.2333017769671715</v>
      </c>
      <c r="W8" s="43">
        <f t="shared" si="0"/>
        <v>0.29995041830455227</v>
      </c>
      <c r="X8" s="43">
        <f t="shared" si="0"/>
        <v>3.3702294191522724E-6</v>
      </c>
      <c r="Y8" s="43">
        <f t="shared" si="0"/>
        <v>0.10728886272576382</v>
      </c>
      <c r="Z8" s="44">
        <f t="shared" si="0"/>
        <v>2.246819612768182E-6</v>
      </c>
      <c r="AA8" s="43">
        <f t="shared" si="0"/>
        <v>2.9646295575443782</v>
      </c>
      <c r="AB8" s="43">
        <f t="shared" si="0"/>
        <v>2.4985738777464417</v>
      </c>
      <c r="AC8" s="43">
        <f>SUM(B8:AB8)</f>
        <v>714047.26407735213</v>
      </c>
      <c r="AD8" s="45">
        <f>AC9+AC67+AC121+AC162+AC177</f>
        <v>714047.26407735236</v>
      </c>
      <c r="AF8" s="45">
        <f>AF9+AF67+AF120+AF177</f>
        <v>66.371686880574899</v>
      </c>
    </row>
    <row r="9" spans="1:33" ht="22.2" customHeight="1" x14ac:dyDescent="0.4">
      <c r="A9" s="46" t="s">
        <v>65</v>
      </c>
      <c r="B9" s="47">
        <f>B10+B52</f>
        <v>406590.10370948381</v>
      </c>
      <c r="C9" s="47">
        <f>C10+C52</f>
        <v>35931.736765177433</v>
      </c>
      <c r="D9" s="47">
        <f>D10+D52</f>
        <v>2070.6033822883523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C9" s="50">
        <f>AC10+AC52</f>
        <v>444592.44385694963</v>
      </c>
      <c r="AD9" s="51"/>
      <c r="AE9" s="52"/>
      <c r="AF9" s="50">
        <f>AF10+AF52</f>
        <v>56.282218873907333</v>
      </c>
    </row>
    <row r="10" spans="1:33" ht="22.2" customHeight="1" x14ac:dyDescent="0.4">
      <c r="A10" s="26" t="s">
        <v>26</v>
      </c>
      <c r="B10" s="53">
        <f>B11+B17+B42+B48</f>
        <v>388845.56903108751</v>
      </c>
      <c r="C10" s="53">
        <f>C11+C17+C42+C48</f>
        <v>2768.9822147888303</v>
      </c>
      <c r="D10" s="53">
        <f>D11+D17+D42+D48</f>
        <v>2059.3021291340774</v>
      </c>
      <c r="E10" s="54"/>
      <c r="F10" s="54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57">
        <f>AC11+AC17+AC42+AC48</f>
        <v>393673.85337501043</v>
      </c>
      <c r="AD10" s="51"/>
      <c r="AE10" s="52"/>
      <c r="AF10" s="53">
        <f>AF11+AF17+AF42+AF48</f>
        <v>46.798125496792181</v>
      </c>
      <c r="AG10" s="58"/>
    </row>
    <row r="11" spans="1:33" ht="22.2" customHeight="1" x14ac:dyDescent="0.4">
      <c r="A11" s="26" t="s">
        <v>27</v>
      </c>
      <c r="B11" s="53">
        <f>B12+B13+B14</f>
        <v>167401.06801629034</v>
      </c>
      <c r="C11" s="53">
        <f>C12+C13+C14</f>
        <v>138.66899826464564</v>
      </c>
      <c r="D11" s="53">
        <f>D12+D13+D14</f>
        <v>195.0470901438691</v>
      </c>
      <c r="E11" s="59"/>
      <c r="F11" s="60"/>
      <c r="G11" s="6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57">
        <f>SUM(AC12:AC14)</f>
        <v>167734.78410469883</v>
      </c>
      <c r="AD11" s="51"/>
      <c r="AE11" s="52"/>
      <c r="AF11" s="53">
        <f>SUM(AF12:AF14)</f>
        <v>5.7804145410111447</v>
      </c>
    </row>
    <row r="12" spans="1:33" ht="22.2" customHeight="1" x14ac:dyDescent="0.4">
      <c r="A12" s="27" t="s">
        <v>28</v>
      </c>
      <c r="B12" s="61">
        <v>141212.16520926694</v>
      </c>
      <c r="C12" s="61">
        <v>124.63968072946159</v>
      </c>
      <c r="D12" s="61">
        <v>178.60343810465977</v>
      </c>
      <c r="E12" s="62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6">
        <f>SUM(B12:AB12)</f>
        <v>141515.40832810104</v>
      </c>
      <c r="AD12" s="51"/>
      <c r="AE12" s="52"/>
      <c r="AF12" s="14">
        <v>5.141462964685025</v>
      </c>
    </row>
    <row r="13" spans="1:33" ht="22.2" customHeight="1" x14ac:dyDescent="0.4">
      <c r="A13" s="27" t="s">
        <v>29</v>
      </c>
      <c r="B13" s="67">
        <v>9490.4016453586519</v>
      </c>
      <c r="C13" s="67">
        <v>5.8790587752388799</v>
      </c>
      <c r="D13" s="67">
        <v>7.7981702706239409</v>
      </c>
      <c r="E13" s="62"/>
      <c r="F13" s="63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66">
        <f>SUM(B13:AB13)</f>
        <v>9504.0788744045149</v>
      </c>
      <c r="AD13" s="51"/>
      <c r="AE13" s="52"/>
      <c r="AF13" s="15">
        <v>0.57930257386793205</v>
      </c>
    </row>
    <row r="14" spans="1:33" ht="29.4" customHeight="1" x14ac:dyDescent="0.4">
      <c r="A14" s="27" t="s">
        <v>30</v>
      </c>
      <c r="B14" s="67">
        <f>B15+B16</f>
        <v>16698.501161664761</v>
      </c>
      <c r="C14" s="67">
        <f t="shared" ref="C14:D14" si="1">C15+C16</f>
        <v>8.1502587599451672</v>
      </c>
      <c r="D14" s="67">
        <f t="shared" si="1"/>
        <v>8.6454817685854035</v>
      </c>
      <c r="E14" s="62"/>
      <c r="F14" s="63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  <c r="AC14" s="66">
        <f>SUM(B14:AB14)</f>
        <v>16715.296902193291</v>
      </c>
      <c r="AD14" s="51"/>
      <c r="AE14" s="52"/>
      <c r="AF14" s="15">
        <f>AF15+AF16</f>
        <v>5.9649002458187994E-2</v>
      </c>
    </row>
    <row r="15" spans="1:33" ht="29.4" customHeight="1" x14ac:dyDescent="0.4">
      <c r="A15" s="187" t="s">
        <v>208</v>
      </c>
      <c r="B15" s="67">
        <v>1001.2242132649599</v>
      </c>
      <c r="C15" s="67">
        <v>5.0061210663247995E-3</v>
      </c>
      <c r="D15" s="67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6">
        <f t="shared" ref="AC15:AC16" si="2">SUM(B15:AB15)</f>
        <v>1001.2292193860262</v>
      </c>
      <c r="AD15" s="51"/>
      <c r="AE15" s="52"/>
      <c r="AF15" s="186"/>
    </row>
    <row r="16" spans="1:33" ht="29.4" customHeight="1" x14ac:dyDescent="0.4">
      <c r="A16" s="188" t="s">
        <v>209</v>
      </c>
      <c r="B16" s="67">
        <v>15697.276948399802</v>
      </c>
      <c r="C16" s="67">
        <v>8.1452526388788424</v>
      </c>
      <c r="D16" s="67">
        <v>8.6454817685854035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6">
        <f t="shared" si="2"/>
        <v>15714.067682807266</v>
      </c>
      <c r="AD16" s="51"/>
      <c r="AE16" s="52"/>
      <c r="AF16" s="186">
        <v>5.9649002458187994E-2</v>
      </c>
    </row>
    <row r="17" spans="1:32" ht="22.2" customHeight="1" x14ac:dyDescent="0.4">
      <c r="A17" s="26" t="s">
        <v>31</v>
      </c>
      <c r="B17" s="53">
        <f>B18+B19+B20+B24+B25+B31+B32+B33+B34+B35+B36+B37+B38</f>
        <v>43992.243529768079</v>
      </c>
      <c r="C17" s="53">
        <f t="shared" ref="C17:D17" si="3">C18+C19+C20+C24+C25+C31+C32+C33+C34+C35+C36+C37+C38</f>
        <v>84.433049049539932</v>
      </c>
      <c r="D17" s="53">
        <f t="shared" si="3"/>
        <v>116.7483954962218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57">
        <f>SUM(AC18,AC19,AC20,AC24,AC25,AC31,AC32,AC33,AC34,AC35,AC36,AC37,AC38)</f>
        <v>44193.424974313843</v>
      </c>
      <c r="AD17" s="51"/>
      <c r="AE17" s="52"/>
      <c r="AF17" s="53">
        <f>SUM(AF18,AF19,AF20,AF24,AF25,AF31,AF32,AF33,AF34,AF35,AF36,AF37,AF38)</f>
        <v>0.7695817510697297</v>
      </c>
    </row>
    <row r="18" spans="1:32" ht="22.2" customHeight="1" x14ac:dyDescent="0.4">
      <c r="A18" s="189" t="s">
        <v>32</v>
      </c>
      <c r="B18" s="61">
        <v>3099.1248730191996</v>
      </c>
      <c r="C18" s="61">
        <v>1.51276272</v>
      </c>
      <c r="D18" s="61">
        <v>1.4486976540000001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6">
        <f t="shared" ref="AC18:AC41" si="4">SUM(B18:AB18)</f>
        <v>3102.0863333931998</v>
      </c>
      <c r="AD18" s="51"/>
      <c r="AE18" s="52"/>
      <c r="AF18" s="15">
        <v>8.7343342826948205E-3</v>
      </c>
    </row>
    <row r="19" spans="1:32" ht="22.2" customHeight="1" x14ac:dyDescent="0.4">
      <c r="A19" s="189" t="s">
        <v>33</v>
      </c>
      <c r="B19" s="67">
        <v>1704.80615322069</v>
      </c>
      <c r="C19" s="67">
        <v>1.326690036</v>
      </c>
      <c r="D19" s="67">
        <v>2.1111112109999999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6">
        <f t="shared" si="4"/>
        <v>1708.2439544676899</v>
      </c>
      <c r="AD19" s="51"/>
      <c r="AE19" s="52"/>
      <c r="AF19" s="15">
        <v>1.0694457834617144E-2</v>
      </c>
    </row>
    <row r="20" spans="1:32" ht="22.2" customHeight="1" x14ac:dyDescent="0.4">
      <c r="A20" s="189" t="s">
        <v>34</v>
      </c>
      <c r="B20" s="61">
        <f>SUM(B21:B23)</f>
        <v>7466.61127270006</v>
      </c>
      <c r="C20" s="61">
        <f>SUM(C21:C23)</f>
        <v>4.1278647480000004</v>
      </c>
      <c r="D20" s="61">
        <f>SUM(D21:D23)</f>
        <v>4.8497777730000005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6">
        <f t="shared" si="4"/>
        <v>7475.5889152210602</v>
      </c>
      <c r="AD20" s="51"/>
      <c r="AE20" s="52"/>
      <c r="AF20" s="53">
        <f>SUM(AF21:AF23)</f>
        <v>3.04874060009451E-2</v>
      </c>
    </row>
    <row r="21" spans="1:32" ht="22.2" customHeight="1" x14ac:dyDescent="0.4">
      <c r="A21" s="188" t="s">
        <v>210</v>
      </c>
      <c r="B21" s="67">
        <v>4926.7942509500599</v>
      </c>
      <c r="C21" s="67">
        <v>2.8965647480000003</v>
      </c>
      <c r="D21" s="67">
        <v>3.6844402730000003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6">
        <f t="shared" si="4"/>
        <v>4933.3752559710601</v>
      </c>
      <c r="AD21" s="51"/>
      <c r="AE21" s="52"/>
      <c r="AF21" s="15">
        <v>2.3399740650893407E-2</v>
      </c>
    </row>
    <row r="22" spans="1:32" ht="22.2" customHeight="1" x14ac:dyDescent="0.4">
      <c r="A22" s="188" t="s">
        <v>211</v>
      </c>
      <c r="B22" s="67">
        <v>0</v>
      </c>
      <c r="C22" s="67">
        <v>0</v>
      </c>
      <c r="D22" s="67"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6">
        <f t="shared" si="4"/>
        <v>0</v>
      </c>
      <c r="AD22" s="51"/>
      <c r="AE22" s="52"/>
      <c r="AF22" s="15">
        <v>0</v>
      </c>
    </row>
    <row r="23" spans="1:32" ht="22.2" customHeight="1" x14ac:dyDescent="0.4">
      <c r="A23" s="188" t="s">
        <v>212</v>
      </c>
      <c r="B23" s="67">
        <v>2539.8170217500001</v>
      </c>
      <c r="C23" s="67">
        <v>1.2313000000000001</v>
      </c>
      <c r="D23" s="67">
        <v>1.1653375000000001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6">
        <f t="shared" si="4"/>
        <v>2542.2136592500001</v>
      </c>
      <c r="AD23" s="51"/>
      <c r="AE23" s="52"/>
      <c r="AF23" s="15">
        <v>7.0876653500516924E-3</v>
      </c>
    </row>
    <row r="24" spans="1:32" ht="22.2" customHeight="1" x14ac:dyDescent="0.4">
      <c r="A24" s="189" t="s">
        <v>35</v>
      </c>
      <c r="B24" s="67">
        <v>2508.5880256915302</v>
      </c>
      <c r="C24" s="67">
        <v>1.7970460200000002</v>
      </c>
      <c r="D24" s="67">
        <v>2.6755573950000002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  <c r="AC24" s="66">
        <f t="shared" si="4"/>
        <v>2513.0606291065301</v>
      </c>
      <c r="AD24" s="51"/>
      <c r="AE24" s="52"/>
      <c r="AF24" s="53">
        <v>2.5994139023311002E-2</v>
      </c>
    </row>
    <row r="25" spans="1:32" ht="22.2" customHeight="1" x14ac:dyDescent="0.4">
      <c r="A25" s="189" t="s">
        <v>36</v>
      </c>
      <c r="B25" s="61">
        <f>SUM(B26:B30)</f>
        <v>1856.0144524236734</v>
      </c>
      <c r="C25" s="61">
        <f>SUM(C26:C30)</f>
        <v>35.801339141390692</v>
      </c>
      <c r="D25" s="61">
        <f>SUM(D26:D30)</f>
        <v>45.393336332428952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66">
        <f t="shared" si="4"/>
        <v>1937.2091278974931</v>
      </c>
      <c r="AD25" s="51"/>
      <c r="AE25" s="52"/>
      <c r="AF25" s="53">
        <f>SUM(AF26:AF30)</f>
        <v>0.46058991808491523</v>
      </c>
    </row>
    <row r="26" spans="1:32" ht="22.2" customHeight="1" x14ac:dyDescent="0.4">
      <c r="A26" s="188" t="s">
        <v>213</v>
      </c>
      <c r="B26" s="67">
        <v>43.132464157043671</v>
      </c>
      <c r="C26" s="67">
        <v>34.583819705390688</v>
      </c>
      <c r="D26" s="67">
        <v>43.670282906428952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66">
        <f t="shared" si="4"/>
        <v>121.3865667688633</v>
      </c>
      <c r="AD26" s="51"/>
      <c r="AE26" s="52"/>
      <c r="AF26" s="15">
        <v>0.45090895454259888</v>
      </c>
    </row>
    <row r="27" spans="1:32" ht="22.2" customHeight="1" x14ac:dyDescent="0.4">
      <c r="A27" s="188" t="s">
        <v>214</v>
      </c>
      <c r="B27" s="67">
        <v>187.98376166629998</v>
      </c>
      <c r="C27" s="67">
        <v>8.5702119999999993E-2</v>
      </c>
      <c r="D27" s="67">
        <v>8.1110935000000009E-2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  <c r="AC27" s="66">
        <f t="shared" si="4"/>
        <v>188.15057472129999</v>
      </c>
      <c r="AD27" s="51"/>
      <c r="AE27" s="52"/>
      <c r="AF27" s="15">
        <v>4.5877725686800533E-4</v>
      </c>
    </row>
    <row r="28" spans="1:32" ht="22.2" customHeight="1" x14ac:dyDescent="0.4">
      <c r="A28" s="188" t="s">
        <v>215</v>
      </c>
      <c r="B28" s="67">
        <v>1136.8467809193198</v>
      </c>
      <c r="C28" s="67">
        <v>0.62874638400000005</v>
      </c>
      <c r="D28" s="67">
        <v>0.73029908399999999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66">
        <f t="shared" si="4"/>
        <v>1138.2058263873198</v>
      </c>
      <c r="AD28" s="51"/>
      <c r="AE28" s="52"/>
      <c r="AF28" s="15">
        <v>6.9191217959763025E-3</v>
      </c>
    </row>
    <row r="29" spans="1:32" ht="22.2" customHeight="1" x14ac:dyDescent="0.4">
      <c r="A29" s="188" t="s">
        <v>216</v>
      </c>
      <c r="B29" s="67">
        <v>488.05144568101002</v>
      </c>
      <c r="C29" s="67">
        <v>0.50307093200000008</v>
      </c>
      <c r="D29" s="67">
        <v>0.91164340700000002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  <c r="AC29" s="66">
        <f t="shared" si="4"/>
        <v>489.46616002001002</v>
      </c>
      <c r="AD29" s="51"/>
      <c r="AE29" s="52"/>
      <c r="AF29" s="15">
        <v>2.303064489472035E-3</v>
      </c>
    </row>
    <row r="30" spans="1:32" ht="22.2" customHeight="1" x14ac:dyDescent="0.4">
      <c r="A30" s="188" t="s">
        <v>217</v>
      </c>
      <c r="B30" s="67"/>
      <c r="C30" s="67"/>
      <c r="D30" s="67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C30" s="66"/>
      <c r="AD30" s="51"/>
      <c r="AE30" s="52"/>
      <c r="AF30" s="15"/>
    </row>
    <row r="31" spans="1:32" ht="22.2" customHeight="1" x14ac:dyDescent="0.4">
      <c r="A31" s="189" t="s">
        <v>37</v>
      </c>
      <c r="B31" s="61"/>
      <c r="C31" s="61"/>
      <c r="D31" s="6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66"/>
      <c r="AD31" s="51"/>
      <c r="AE31" s="52"/>
      <c r="AF31" s="15"/>
    </row>
    <row r="32" spans="1:32" ht="22.2" customHeight="1" x14ac:dyDescent="0.4">
      <c r="A32" s="189" t="s">
        <v>38</v>
      </c>
      <c r="B32" s="67">
        <v>559.13648062544996</v>
      </c>
      <c r="C32" s="67">
        <v>0.29775913999999998</v>
      </c>
      <c r="D32" s="67">
        <v>0.34279101499999998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66">
        <f t="shared" si="4"/>
        <v>559.77703078044999</v>
      </c>
      <c r="AD32" s="51"/>
      <c r="AE32" s="52"/>
      <c r="AF32" s="53">
        <v>1.5229523611938267E-3</v>
      </c>
    </row>
    <row r="33" spans="1:32" ht="22.2" customHeight="1" x14ac:dyDescent="0.4">
      <c r="A33" s="189" t="s">
        <v>39</v>
      </c>
      <c r="B33" s="61"/>
      <c r="C33" s="61"/>
      <c r="D33" s="6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/>
      <c r="AC33" s="66"/>
      <c r="AD33" s="51"/>
      <c r="AE33" s="52"/>
      <c r="AF33" s="15"/>
    </row>
    <row r="34" spans="1:32" ht="22.2" customHeight="1" x14ac:dyDescent="0.4">
      <c r="A34" s="189" t="s">
        <v>40</v>
      </c>
      <c r="B34" s="67">
        <v>11975.609540973377</v>
      </c>
      <c r="C34" s="67">
        <v>11.595041204149231</v>
      </c>
      <c r="D34" s="67">
        <v>20.612632535792851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66">
        <f t="shared" si="4"/>
        <v>12007.817214713319</v>
      </c>
      <c r="AD34" s="51"/>
      <c r="AE34" s="52"/>
      <c r="AF34" s="53">
        <v>7.7229042725513369E-2</v>
      </c>
    </row>
    <row r="35" spans="1:32" ht="22.2" customHeight="1" x14ac:dyDescent="0.4">
      <c r="A35" s="189" t="s">
        <v>41</v>
      </c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66"/>
      <c r="AD35" s="51"/>
      <c r="AE35" s="52"/>
      <c r="AF35" s="15"/>
    </row>
    <row r="36" spans="1:32" ht="22.2" customHeight="1" x14ac:dyDescent="0.4">
      <c r="A36" s="189" t="s">
        <v>42</v>
      </c>
      <c r="B36" s="67">
        <v>408.89971588680004</v>
      </c>
      <c r="C36" s="67">
        <v>0.4714785600000001</v>
      </c>
      <c r="D36" s="67">
        <v>0.89244156000000008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66">
        <f t="shared" si="4"/>
        <v>410.26363600680003</v>
      </c>
      <c r="AD36" s="51"/>
      <c r="AE36" s="52"/>
      <c r="AF36" s="53">
        <v>1.8119128774838472E-3</v>
      </c>
    </row>
    <row r="37" spans="1:32" ht="22.2" customHeight="1" x14ac:dyDescent="0.4">
      <c r="A37" s="189" t="s">
        <v>43</v>
      </c>
      <c r="B37" s="61"/>
      <c r="C37" s="61"/>
      <c r="D37" s="6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5"/>
      <c r="AC37" s="66"/>
      <c r="AD37" s="51"/>
      <c r="AE37" s="52"/>
      <c r="AF37" s="15"/>
    </row>
    <row r="38" spans="1:32" ht="22.2" customHeight="1" x14ac:dyDescent="0.4">
      <c r="A38" s="189" t="s">
        <v>44</v>
      </c>
      <c r="B38" s="61">
        <f>SUM(B39:B41)</f>
        <v>14413.4530152273</v>
      </c>
      <c r="C38" s="61">
        <f>SUM(C39:C41)</f>
        <v>27.503067480000006</v>
      </c>
      <c r="D38" s="61">
        <f>SUM(D39:D41)</f>
        <v>38.42205002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66">
        <f t="shared" si="4"/>
        <v>14479.378132727301</v>
      </c>
      <c r="AD38" s="51"/>
      <c r="AE38" s="52"/>
      <c r="AF38" s="53">
        <f>SUM(AF39:AF41)</f>
        <v>0.15251758787905542</v>
      </c>
    </row>
    <row r="39" spans="1:32" ht="22.2" customHeight="1" x14ac:dyDescent="0.4">
      <c r="A39" s="188" t="s">
        <v>218</v>
      </c>
      <c r="B39" s="67">
        <v>420.9318588380799</v>
      </c>
      <c r="C39" s="67">
        <v>0.30226134399999999</v>
      </c>
      <c r="D39" s="67">
        <v>0.44872704399999996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6">
        <f t="shared" si="4"/>
        <v>421.6828472260799</v>
      </c>
      <c r="AD39" s="51"/>
      <c r="AE39" s="52"/>
      <c r="AF39" s="186">
        <v>3.1041029380759174E-3</v>
      </c>
    </row>
    <row r="40" spans="1:32" ht="22.2" customHeight="1" x14ac:dyDescent="0.4">
      <c r="A40" s="188" t="s">
        <v>219</v>
      </c>
      <c r="B40" s="67">
        <v>11134.34966522504</v>
      </c>
      <c r="C40" s="67">
        <v>25.606353584000004</v>
      </c>
      <c r="D40" s="67">
        <v>36.111659074000002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6">
        <f t="shared" si="4"/>
        <v>11196.06767788304</v>
      </c>
      <c r="AD40" s="51"/>
      <c r="AE40" s="52"/>
      <c r="AF40" s="186">
        <v>0.13279534038845364</v>
      </c>
    </row>
    <row r="41" spans="1:32" ht="22.2" customHeight="1" x14ac:dyDescent="0.4">
      <c r="A41" s="188" t="s">
        <v>220</v>
      </c>
      <c r="B41" s="67">
        <v>2858.1714911641802</v>
      </c>
      <c r="C41" s="67">
        <v>1.5944525520000001</v>
      </c>
      <c r="D41" s="67">
        <v>1.8616639020000001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6">
        <f t="shared" si="4"/>
        <v>2861.6276076181803</v>
      </c>
      <c r="AD41" s="51"/>
      <c r="AE41" s="52"/>
      <c r="AF41" s="186">
        <v>1.661814455252586E-2</v>
      </c>
    </row>
    <row r="42" spans="1:32" ht="22.2" customHeight="1" x14ac:dyDescent="0.4">
      <c r="A42" s="26" t="s">
        <v>45</v>
      </c>
      <c r="B42" s="53">
        <f>SUM(B43:B47)</f>
        <v>146186.45974591907</v>
      </c>
      <c r="C42" s="53">
        <f>SUM(C43:C47)</f>
        <v>399.45910747464524</v>
      </c>
      <c r="D42" s="53">
        <f>SUM(D43:D47)</f>
        <v>1458.0591479939862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7">
        <f>SUM(AC43:AC47)</f>
        <v>148043.9780013877</v>
      </c>
      <c r="AD42" s="51"/>
      <c r="AE42" s="52"/>
      <c r="AF42" s="53">
        <f>SUM(AF43:AF47)</f>
        <v>9.3434724629193067</v>
      </c>
    </row>
    <row r="43" spans="1:32" ht="22.2" customHeight="1" x14ac:dyDescent="0.4">
      <c r="A43" s="189" t="s">
        <v>46</v>
      </c>
      <c r="B43" s="67">
        <v>5211.1001466653906</v>
      </c>
      <c r="C43" s="68">
        <v>1.0047144970613229</v>
      </c>
      <c r="D43" s="67">
        <v>38.035620245892936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6">
        <v>5250.1404814083453</v>
      </c>
      <c r="AD43" s="51"/>
      <c r="AE43" s="52"/>
      <c r="AF43" s="15">
        <v>7.3761028213382998E-2</v>
      </c>
    </row>
    <row r="44" spans="1:32" ht="22.2" customHeight="1" x14ac:dyDescent="0.4">
      <c r="A44" s="189" t="s">
        <v>47</v>
      </c>
      <c r="B44" s="67">
        <v>137545.55232402115</v>
      </c>
      <c r="C44" s="67">
        <v>391.30295634258391</v>
      </c>
      <c r="D44" s="67">
        <v>1217.9399562730932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6">
        <v>139154.79523663683</v>
      </c>
      <c r="AD44" s="51"/>
      <c r="AE44" s="52"/>
      <c r="AF44" s="15">
        <v>9.104737983552285</v>
      </c>
    </row>
    <row r="45" spans="1:32" ht="22.2" customHeight="1" x14ac:dyDescent="0.4">
      <c r="A45" s="189" t="s">
        <v>48</v>
      </c>
      <c r="B45" s="67">
        <v>1832.5592980807501</v>
      </c>
      <c r="C45" s="67">
        <v>2.9230080950000001</v>
      </c>
      <c r="D45" s="67">
        <v>190.64955552500004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6">
        <v>2026.1318617007503</v>
      </c>
      <c r="AD45" s="51"/>
      <c r="AE45" s="52"/>
      <c r="AF45" s="15">
        <v>4.3211848758336904E-2</v>
      </c>
    </row>
    <row r="46" spans="1:32" ht="22.2" customHeight="1" x14ac:dyDescent="0.4">
      <c r="A46" s="189" t="s">
        <v>49</v>
      </c>
      <c r="B46" s="67">
        <v>1597.2479771517899</v>
      </c>
      <c r="C46" s="67">
        <v>4.2284285400000003</v>
      </c>
      <c r="D46" s="67">
        <v>11.434015949999999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6">
        <v>1612.91042164179</v>
      </c>
      <c r="AD46" s="51"/>
      <c r="AE46" s="52"/>
      <c r="AF46" s="15">
        <v>0.12176160239530114</v>
      </c>
    </row>
    <row r="47" spans="1:32" ht="22.2" customHeight="1" x14ac:dyDescent="0.4">
      <c r="A47" s="189" t="s">
        <v>50</v>
      </c>
      <c r="B47" s="67"/>
      <c r="C47" s="67"/>
      <c r="D47" s="67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6"/>
      <c r="AD47" s="51"/>
      <c r="AE47" s="52"/>
      <c r="AF47" s="15"/>
    </row>
    <row r="48" spans="1:32" ht="22.2" customHeight="1" x14ac:dyDescent="0.4">
      <c r="A48" s="26" t="s">
        <v>51</v>
      </c>
      <c r="B48" s="53">
        <f>SUM(B49:B51)</f>
        <v>31265.797739109999</v>
      </c>
      <c r="C48" s="53">
        <f>SUM(C49:C51)</f>
        <v>2146.4210599999997</v>
      </c>
      <c r="D48" s="53">
        <f>SUM(D49:D51)</f>
        <v>289.44749550000006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>
        <f>SUM(AC49:AC51)</f>
        <v>33701.666294609997</v>
      </c>
      <c r="AD48" s="51"/>
      <c r="AE48" s="52"/>
      <c r="AF48" s="53">
        <f>SUM(AF49:AF51)</f>
        <v>30.904656741792</v>
      </c>
    </row>
    <row r="49" spans="1:32" ht="22.2" customHeight="1" x14ac:dyDescent="0.4">
      <c r="A49" s="189" t="s">
        <v>52</v>
      </c>
      <c r="B49" s="67">
        <v>4664.4668261099996</v>
      </c>
      <c r="C49" s="67">
        <v>10.220140000000001</v>
      </c>
      <c r="D49" s="67">
        <v>1.9345265000000003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66">
        <v>4676.6214926100001</v>
      </c>
      <c r="AD49" s="51"/>
      <c r="AE49" s="52"/>
      <c r="AF49" s="15">
        <v>2.298712603132</v>
      </c>
    </row>
    <row r="50" spans="1:32" ht="22.2" customHeight="1" x14ac:dyDescent="0.4">
      <c r="A50" s="189" t="s">
        <v>53</v>
      </c>
      <c r="B50" s="67">
        <v>17159.120001660001</v>
      </c>
      <c r="C50" s="67">
        <v>2100.3869599999998</v>
      </c>
      <c r="D50" s="67">
        <v>267.40524600000003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6">
        <v>19526.91220766</v>
      </c>
      <c r="AD50" s="51"/>
      <c r="AE50" s="52"/>
      <c r="AF50" s="15">
        <v>28.379233033769999</v>
      </c>
    </row>
    <row r="51" spans="1:32" ht="22.2" customHeight="1" x14ac:dyDescent="0.4">
      <c r="A51" s="189" t="s">
        <v>54</v>
      </c>
      <c r="B51" s="67">
        <v>9442.2109113400002</v>
      </c>
      <c r="C51" s="67">
        <v>35.813960000000009</v>
      </c>
      <c r="D51" s="67">
        <v>20.107722999999996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6">
        <v>9498.1325943399988</v>
      </c>
      <c r="AD51" s="51"/>
      <c r="AE51" s="52"/>
      <c r="AF51" s="15">
        <v>0.22671110489000004</v>
      </c>
    </row>
    <row r="52" spans="1:32" ht="26.4" customHeight="1" x14ac:dyDescent="0.4">
      <c r="A52" s="16" t="s">
        <v>55</v>
      </c>
      <c r="B52" s="53">
        <f>B53+B58</f>
        <v>17744.534678396303</v>
      </c>
      <c r="C52" s="53">
        <f>C53+C58</f>
        <v>33162.754550388599</v>
      </c>
      <c r="D52" s="53">
        <f>SUM(D53,D58)</f>
        <v>11.301253154274738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>
        <f>AC53+AC58</f>
        <v>50918.59048193918</v>
      </c>
      <c r="AD52" s="51"/>
      <c r="AE52" s="52"/>
      <c r="AF52" s="53">
        <f>AF53+AF58</f>
        <v>9.4840933771151512</v>
      </c>
    </row>
    <row r="53" spans="1:32" ht="22.2" customHeight="1" x14ac:dyDescent="0.4">
      <c r="A53" s="26" t="s">
        <v>56</v>
      </c>
      <c r="B53" s="53">
        <f>B54+B57</f>
        <v>50.446399224457657</v>
      </c>
      <c r="C53" s="53">
        <f>C54+C57</f>
        <v>1774.3488183836223</v>
      </c>
      <c r="D53" s="53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57">
        <f>AC54+AC57</f>
        <v>1824.7952176080801</v>
      </c>
      <c r="AD53" s="51"/>
      <c r="AE53" s="52"/>
      <c r="AF53" s="53">
        <f>AF54+AF57</f>
        <v>0</v>
      </c>
    </row>
    <row r="54" spans="1:32" ht="22.2" customHeight="1" x14ac:dyDescent="0.4">
      <c r="A54" s="190" t="s">
        <v>57</v>
      </c>
      <c r="B54" s="71">
        <f>SUM(B55:B56)</f>
        <v>50.446399224457657</v>
      </c>
      <c r="C54" s="71">
        <f>SUM(C55:C56)</f>
        <v>1774.3488183836223</v>
      </c>
      <c r="D54" s="71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66">
        <f>AC55+AC56</f>
        <v>1824.7952176080801</v>
      </c>
      <c r="AD54" s="51"/>
      <c r="AE54" s="52"/>
      <c r="AF54" s="71">
        <f>AF55+AF56</f>
        <v>0</v>
      </c>
    </row>
    <row r="55" spans="1:32" ht="22.2" customHeight="1" x14ac:dyDescent="0.4">
      <c r="A55" s="189" t="s">
        <v>58</v>
      </c>
      <c r="B55" s="67">
        <v>48.042861587148117</v>
      </c>
      <c r="C55" s="67">
        <v>1701.945809615459</v>
      </c>
      <c r="D55" s="67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66">
        <f>SUM(B55:AB55)</f>
        <v>1749.9886712026071</v>
      </c>
      <c r="AD55" s="51"/>
      <c r="AE55" s="52"/>
      <c r="AF55" s="15"/>
    </row>
    <row r="56" spans="1:32" ht="22.2" customHeight="1" x14ac:dyDescent="0.4">
      <c r="A56" s="189" t="s">
        <v>59</v>
      </c>
      <c r="B56" s="67">
        <v>2.4035376373095412</v>
      </c>
      <c r="C56" s="67">
        <v>72.403008768163417</v>
      </c>
      <c r="D56" s="67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66">
        <f>SUM(B56:AB56)</f>
        <v>74.806546405472957</v>
      </c>
      <c r="AD56" s="51"/>
      <c r="AE56" s="52"/>
      <c r="AF56" s="15"/>
    </row>
    <row r="57" spans="1:32" ht="32.4" customHeight="1" x14ac:dyDescent="0.4">
      <c r="A57" s="190" t="s">
        <v>60</v>
      </c>
      <c r="B57" s="67"/>
      <c r="C57" s="67"/>
      <c r="D57" s="67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66">
        <f>SUM(B57:AB57)</f>
        <v>0</v>
      </c>
      <c r="AD57" s="51"/>
      <c r="AE57" s="52"/>
      <c r="AF57" s="72"/>
    </row>
    <row r="58" spans="1:32" ht="22.2" customHeight="1" x14ac:dyDescent="0.4">
      <c r="A58" s="26" t="s">
        <v>61</v>
      </c>
      <c r="B58" s="53">
        <f>B59+B63</f>
        <v>17694.088279171847</v>
      </c>
      <c r="C58" s="53">
        <f t="shared" ref="C58" si="5">C59+C63</f>
        <v>31388.40573200498</v>
      </c>
      <c r="D58" s="53">
        <f>D59+D63</f>
        <v>11.301253154274738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57">
        <f>AC59+AC63</f>
        <v>49093.7952643311</v>
      </c>
      <c r="AD58" s="51"/>
      <c r="AE58" s="52"/>
      <c r="AF58" s="72">
        <f>SUM(AF59:AF66)</f>
        <v>9.4840933771151512</v>
      </c>
    </row>
    <row r="59" spans="1:32" ht="22.2" customHeight="1" x14ac:dyDescent="0.4">
      <c r="A59" s="189" t="s">
        <v>62</v>
      </c>
      <c r="B59" s="67">
        <f>SUM(B60:B62)</f>
        <v>13544.84653179521</v>
      </c>
      <c r="C59" s="67">
        <f>SUM(C60:C62)</f>
        <v>22886.623080499383</v>
      </c>
      <c r="D59" s="67">
        <f>SUM(D60:D62)</f>
        <v>11.265872241327495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6">
        <f>SUM(B59:AB59)</f>
        <v>36442.735484535915</v>
      </c>
      <c r="AD59" s="51"/>
      <c r="AE59" s="52"/>
      <c r="AF59" s="15"/>
    </row>
    <row r="60" spans="1:32" ht="22.2" customHeight="1" x14ac:dyDescent="0.4">
      <c r="A60" s="191" t="s">
        <v>186</v>
      </c>
      <c r="B60" s="73">
        <v>3499.2189370325264</v>
      </c>
      <c r="C60" s="73">
        <v>8789.9035622592783</v>
      </c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66">
        <f t="shared" ref="AC60:AC66" si="6">SUM(B60:AB60)</f>
        <v>12289.122499291805</v>
      </c>
      <c r="AD60" s="51"/>
      <c r="AE60" s="52"/>
      <c r="AF60" s="17"/>
    </row>
    <row r="61" spans="1:32" ht="22.2" customHeight="1" x14ac:dyDescent="0.4">
      <c r="A61" s="191" t="s">
        <v>187</v>
      </c>
      <c r="B61" s="73">
        <v>10014.075534861917</v>
      </c>
      <c r="C61" s="73">
        <v>13979.992629896453</v>
      </c>
      <c r="D61" s="73">
        <v>11.265872241327495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  <c r="AC61" s="66">
        <f t="shared" si="6"/>
        <v>24005.334036999699</v>
      </c>
      <c r="AD61" s="51"/>
      <c r="AE61" s="52"/>
      <c r="AF61" s="17">
        <v>9.4840933771151512</v>
      </c>
    </row>
    <row r="62" spans="1:32" ht="22.2" customHeight="1" x14ac:dyDescent="0.4">
      <c r="A62" s="191" t="s">
        <v>188</v>
      </c>
      <c r="B62" s="73">
        <v>31.55205990076696</v>
      </c>
      <c r="C62" s="73">
        <v>116.72688834365222</v>
      </c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5"/>
      <c r="AC62" s="66">
        <f t="shared" si="6"/>
        <v>148.27894824441918</v>
      </c>
      <c r="AD62" s="51"/>
      <c r="AE62" s="52"/>
      <c r="AF62" s="17"/>
    </row>
    <row r="63" spans="1:32" ht="22.2" customHeight="1" x14ac:dyDescent="0.4">
      <c r="A63" s="192" t="s">
        <v>63</v>
      </c>
      <c r="B63" s="67">
        <f>SUM(B64:B66)</f>
        <v>4149.2417473766382</v>
      </c>
      <c r="C63" s="67">
        <f>SUM(C64:C66)</f>
        <v>8501.7826515055967</v>
      </c>
      <c r="D63" s="67">
        <f>SUM(D64:D66)</f>
        <v>3.538091294724309E-2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66">
        <f t="shared" si="6"/>
        <v>12651.059779795181</v>
      </c>
      <c r="AD63" s="51"/>
      <c r="AE63" s="52"/>
      <c r="AF63" s="17"/>
    </row>
    <row r="64" spans="1:32" ht="22.2" customHeight="1" x14ac:dyDescent="0.4">
      <c r="A64" s="191" t="s">
        <v>189</v>
      </c>
      <c r="B64" s="73">
        <v>1449.3936905188691</v>
      </c>
      <c r="C64" s="73">
        <v>2436.6212281305266</v>
      </c>
      <c r="D64" s="73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66">
        <f t="shared" si="6"/>
        <v>3886.0149186493954</v>
      </c>
      <c r="AD64" s="51"/>
      <c r="AE64" s="52"/>
      <c r="AF64" s="18"/>
    </row>
    <row r="65" spans="1:32" ht="22.2" customHeight="1" x14ac:dyDescent="0.4">
      <c r="A65" s="191" t="s">
        <v>190</v>
      </c>
      <c r="B65" s="73">
        <v>2697.205672320199</v>
      </c>
      <c r="C65" s="73">
        <v>3585.4318432085192</v>
      </c>
      <c r="D65" s="73">
        <v>3.538091294724309E-2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66">
        <f t="shared" si="6"/>
        <v>6282.6728964416661</v>
      </c>
      <c r="AD65" s="51"/>
      <c r="AE65" s="52"/>
      <c r="AF65" s="18"/>
    </row>
    <row r="66" spans="1:32" ht="22.2" customHeight="1" thickBot="1" x14ac:dyDescent="0.45">
      <c r="A66" s="191" t="s">
        <v>191</v>
      </c>
      <c r="B66" s="73">
        <v>2.6423845375706492</v>
      </c>
      <c r="C66" s="73">
        <v>2479.7295801665509</v>
      </c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5"/>
      <c r="AC66" s="66">
        <f t="shared" si="6"/>
        <v>2482.3719647041216</v>
      </c>
      <c r="AD66" s="51"/>
      <c r="AE66" s="52"/>
      <c r="AF66" s="18"/>
    </row>
    <row r="67" spans="1:32" ht="22.2" customHeight="1" thickBot="1" x14ac:dyDescent="0.45">
      <c r="A67" s="13" t="s">
        <v>64</v>
      </c>
      <c r="B67" s="78">
        <f>B68+B74+B85+B93+B98+B104+B111+B116</f>
        <v>46413.119394722715</v>
      </c>
      <c r="C67" s="78">
        <f t="shared" ref="C67:D67" si="7">C68+C74+C85+C93+C98+C104+C111+C116</f>
        <v>181.15203881332963</v>
      </c>
      <c r="D67" s="78">
        <f t="shared" si="7"/>
        <v>560.59194664512506</v>
      </c>
      <c r="E67" s="48">
        <f>E68+E74+E85+E93+E98+E104+E111+E116</f>
        <v>1974.5979540799583</v>
      </c>
      <c r="F67" s="48">
        <f t="shared" ref="F67:AC67" si="8">F68+F74+F85+F93+F98+F104+F111+F116</f>
        <v>1670.8277301253142</v>
      </c>
      <c r="G67" s="48">
        <f t="shared" si="8"/>
        <v>5.8578827999999996</v>
      </c>
      <c r="H67" s="48">
        <f t="shared" si="8"/>
        <v>34.84170315475906</v>
      </c>
      <c r="I67" s="48">
        <f t="shared" si="8"/>
        <v>0.27591251744520889</v>
      </c>
      <c r="J67" s="48">
        <f t="shared" si="8"/>
        <v>8421.0118182033621</v>
      </c>
      <c r="K67" s="48">
        <f t="shared" si="8"/>
        <v>8706.6432807870806</v>
      </c>
      <c r="L67" s="48">
        <f t="shared" si="8"/>
        <v>138.09335693428534</v>
      </c>
      <c r="M67" s="48">
        <f t="shared" si="8"/>
        <v>165.23410731467754</v>
      </c>
      <c r="N67" s="48">
        <f t="shared" si="8"/>
        <v>510.86626670856884</v>
      </c>
      <c r="O67" s="48">
        <f t="shared" si="8"/>
        <v>40.715859638296344</v>
      </c>
      <c r="P67" s="48">
        <f t="shared" si="8"/>
        <v>63.541467752032176</v>
      </c>
      <c r="Q67" s="48">
        <f t="shared" si="8"/>
        <v>60.067922749144557</v>
      </c>
      <c r="R67" s="48">
        <f t="shared" si="8"/>
        <v>4.3641502456086272</v>
      </c>
      <c r="S67" s="48">
        <f t="shared" si="8"/>
        <v>1589.4289776749761</v>
      </c>
      <c r="T67" s="48">
        <f t="shared" si="8"/>
        <v>1.856249614848289E-3</v>
      </c>
      <c r="U67" s="48">
        <f t="shared" si="8"/>
        <v>28.669998914020361</v>
      </c>
      <c r="V67" s="48">
        <f t="shared" si="8"/>
        <v>3.2333017769671715</v>
      </c>
      <c r="W67" s="48">
        <f t="shared" si="8"/>
        <v>0.29995041830455227</v>
      </c>
      <c r="X67" s="48">
        <f t="shared" si="8"/>
        <v>3.3702294191522724E-6</v>
      </c>
      <c r="Y67" s="48">
        <f t="shared" si="8"/>
        <v>0.10728886272576382</v>
      </c>
      <c r="Z67" s="48">
        <f t="shared" si="8"/>
        <v>2.246819612768182E-6</v>
      </c>
      <c r="AA67" s="48">
        <f t="shared" si="8"/>
        <v>2.9646295575443782</v>
      </c>
      <c r="AB67" s="48">
        <f t="shared" si="8"/>
        <v>2.4985738777464417</v>
      </c>
      <c r="AC67" s="79">
        <f t="shared" si="8"/>
        <v>70579.007376140653</v>
      </c>
      <c r="AD67" s="80"/>
      <c r="AE67" s="52"/>
      <c r="AF67" s="81">
        <f>AF68+AF74+AF85+AF93+AF98+AF104+AF111+AF116</f>
        <v>0</v>
      </c>
    </row>
    <row r="68" spans="1:32" ht="22.2" customHeight="1" x14ac:dyDescent="0.4">
      <c r="A68" s="26" t="s">
        <v>66</v>
      </c>
      <c r="B68" s="82">
        <f>SUM(B69:B73)</f>
        <v>29552.39968816721</v>
      </c>
      <c r="C68" s="82">
        <f>SUM(C69:C73)</f>
        <v>0</v>
      </c>
      <c r="D68" s="82">
        <f>SUM(D69:D73)</f>
        <v>0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57">
        <f>SUM(AC69:AC73)</f>
        <v>29552.39968816721</v>
      </c>
      <c r="AD68" s="51"/>
      <c r="AE68" s="52"/>
      <c r="AF68" s="53"/>
    </row>
    <row r="69" spans="1:32" ht="22.2" customHeight="1" x14ac:dyDescent="0.4">
      <c r="A69" s="189" t="s">
        <v>67</v>
      </c>
      <c r="B69" s="67">
        <v>19560.928988000003</v>
      </c>
      <c r="C69" s="68"/>
      <c r="D69" s="83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5"/>
      <c r="AC69" s="66">
        <f>SUM(B69:AB69)</f>
        <v>19560.928988000003</v>
      </c>
      <c r="AD69" s="51"/>
      <c r="AE69" s="52"/>
      <c r="AF69" s="15"/>
    </row>
    <row r="70" spans="1:32" ht="22.2" customHeight="1" x14ac:dyDescent="0.4">
      <c r="A70" s="189" t="s">
        <v>68</v>
      </c>
      <c r="B70" s="67">
        <v>3328.0332184845888</v>
      </c>
      <c r="C70" s="67"/>
      <c r="D70" s="8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5"/>
      <c r="AC70" s="66">
        <f>SUM(B70:AB70)</f>
        <v>3328.0332184845888</v>
      </c>
      <c r="AD70" s="51"/>
      <c r="AE70" s="52"/>
      <c r="AF70" s="15"/>
    </row>
    <row r="71" spans="1:32" ht="22.2" customHeight="1" x14ac:dyDescent="0.4">
      <c r="A71" s="189" t="s">
        <v>69</v>
      </c>
      <c r="B71" s="67">
        <v>1101.961</v>
      </c>
      <c r="C71" s="67"/>
      <c r="D71" s="8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6">
        <f>SUM(B71:AB71)</f>
        <v>1101.961</v>
      </c>
      <c r="AD71" s="51"/>
      <c r="AE71" s="52"/>
      <c r="AF71" s="15"/>
    </row>
    <row r="72" spans="1:32" ht="22.2" customHeight="1" x14ac:dyDescent="0.4">
      <c r="A72" s="189" t="s">
        <v>70</v>
      </c>
      <c r="B72" s="67">
        <v>5561.4764816826182</v>
      </c>
      <c r="C72" s="67"/>
      <c r="D72" s="8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5"/>
      <c r="AC72" s="66">
        <f>SUM(B72:AB72)</f>
        <v>5561.4764816826182</v>
      </c>
      <c r="AD72" s="51"/>
      <c r="AE72" s="52"/>
      <c r="AF72" s="15"/>
    </row>
    <row r="73" spans="1:32" ht="22.2" customHeight="1" x14ac:dyDescent="0.4">
      <c r="A73" s="189" t="s">
        <v>71</v>
      </c>
      <c r="B73" s="67"/>
      <c r="C73" s="68"/>
      <c r="D73" s="8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66">
        <f>SUM(B73:AB73)</f>
        <v>0</v>
      </c>
      <c r="AD73" s="51"/>
      <c r="AE73" s="52"/>
      <c r="AF73" s="15"/>
    </row>
    <row r="74" spans="1:32" ht="22.2" customHeight="1" x14ac:dyDescent="0.4">
      <c r="A74" s="26" t="s">
        <v>72</v>
      </c>
      <c r="B74" s="53">
        <f>SUM(B75:B84)</f>
        <v>2354.3838601324269</v>
      </c>
      <c r="C74" s="53">
        <f>SUM(C75:C84)</f>
        <v>179.25164045332963</v>
      </c>
      <c r="D74" s="53">
        <f>SUM(D75:D84)</f>
        <v>560.23649999999998</v>
      </c>
      <c r="E74" s="85">
        <f>SUM(E75:E84)</f>
        <v>1973.9014400000001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64"/>
      <c r="U74" s="86"/>
      <c r="V74" s="86"/>
      <c r="W74" s="86"/>
      <c r="X74" s="86"/>
      <c r="Y74" s="86"/>
      <c r="Z74" s="86"/>
      <c r="AA74" s="86"/>
      <c r="AB74" s="86"/>
      <c r="AC74" s="57">
        <f>SUM(AC75:AC84)</f>
        <v>5067.7734405857573</v>
      </c>
      <c r="AD74" s="51"/>
      <c r="AE74" s="52"/>
      <c r="AF74" s="53"/>
    </row>
    <row r="75" spans="1:32" ht="22.2" customHeight="1" x14ac:dyDescent="0.4">
      <c r="A75" s="189" t="s">
        <v>73</v>
      </c>
      <c r="B75" s="67">
        <v>292.34436528000003</v>
      </c>
      <c r="C75" s="68"/>
      <c r="D75" s="68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6">
        <f t="shared" ref="AC75:AC84" si="9">SUM(B75:AB75)</f>
        <v>292.34436528000003</v>
      </c>
      <c r="AD75" s="51"/>
      <c r="AE75" s="52"/>
      <c r="AF75" s="15"/>
    </row>
    <row r="76" spans="1:32" ht="22.2" customHeight="1" x14ac:dyDescent="0.4">
      <c r="A76" s="189" t="s">
        <v>74</v>
      </c>
      <c r="B76" s="67"/>
      <c r="C76" s="68"/>
      <c r="D76" s="68">
        <v>508.005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5"/>
      <c r="AC76" s="66">
        <f t="shared" si="9"/>
        <v>508.005</v>
      </c>
      <c r="AD76" s="51"/>
      <c r="AE76" s="52"/>
      <c r="AF76" s="15"/>
    </row>
    <row r="77" spans="1:32" ht="22.2" customHeight="1" x14ac:dyDescent="0.4">
      <c r="A77" s="189" t="s">
        <v>75</v>
      </c>
      <c r="B77" s="67"/>
      <c r="C77" s="68"/>
      <c r="D77" s="68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66">
        <f t="shared" si="9"/>
        <v>0</v>
      </c>
      <c r="AD77" s="51"/>
      <c r="AE77" s="52"/>
      <c r="AF77" s="15"/>
    </row>
    <row r="78" spans="1:32" ht="22.2" customHeight="1" x14ac:dyDescent="0.4">
      <c r="A78" s="189" t="s">
        <v>76</v>
      </c>
      <c r="B78" s="67"/>
      <c r="C78" s="68"/>
      <c r="D78" s="68">
        <v>52.231499999999997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5"/>
      <c r="AC78" s="66">
        <f t="shared" si="9"/>
        <v>52.231499999999997</v>
      </c>
      <c r="AD78" s="51"/>
      <c r="AE78" s="52"/>
      <c r="AF78" s="15"/>
    </row>
    <row r="79" spans="1:32" ht="22.2" customHeight="1" x14ac:dyDescent="0.4">
      <c r="A79" s="189" t="s">
        <v>77</v>
      </c>
      <c r="B79" s="67"/>
      <c r="C79" s="68"/>
      <c r="D79" s="68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  <c r="AC79" s="66">
        <f t="shared" si="9"/>
        <v>0</v>
      </c>
      <c r="AD79" s="51"/>
      <c r="AE79" s="52"/>
      <c r="AF79" s="15"/>
    </row>
    <row r="80" spans="1:32" ht="22.2" customHeight="1" x14ac:dyDescent="0.4">
      <c r="A80" s="189" t="s">
        <v>78</v>
      </c>
      <c r="B80" s="67">
        <v>386.96922000000001</v>
      </c>
      <c r="C80" s="68"/>
      <c r="D80" s="68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  <c r="AC80" s="66">
        <f t="shared" si="9"/>
        <v>386.96922000000001</v>
      </c>
      <c r="AD80" s="51"/>
      <c r="AE80" s="52"/>
      <c r="AF80" s="15"/>
    </row>
    <row r="81" spans="1:32" ht="22.2" customHeight="1" x14ac:dyDescent="0.4">
      <c r="A81" s="189" t="s">
        <v>79</v>
      </c>
      <c r="B81" s="67">
        <v>162.61692999999997</v>
      </c>
      <c r="C81" s="68"/>
      <c r="D81" s="68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  <c r="AC81" s="66">
        <f t="shared" si="9"/>
        <v>162.61692999999997</v>
      </c>
      <c r="AD81" s="51"/>
      <c r="AE81" s="52"/>
      <c r="AF81" s="15"/>
    </row>
    <row r="82" spans="1:32" ht="22.2" customHeight="1" x14ac:dyDescent="0.4">
      <c r="A82" s="189" t="s">
        <v>80</v>
      </c>
      <c r="B82" s="67">
        <v>1512.4533448524271</v>
      </c>
      <c r="C82" s="68">
        <v>179.25164045332963</v>
      </c>
      <c r="D82" s="68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C82" s="66">
        <f t="shared" si="9"/>
        <v>1691.7049853057567</v>
      </c>
      <c r="AD82" s="51"/>
      <c r="AE82" s="52"/>
      <c r="AF82" s="15"/>
    </row>
    <row r="83" spans="1:32" ht="22.2" customHeight="1" x14ac:dyDescent="0.4">
      <c r="A83" s="189" t="s">
        <v>81</v>
      </c>
      <c r="B83" s="84"/>
      <c r="C83" s="83"/>
      <c r="D83" s="83"/>
      <c r="E83" s="87">
        <v>1973.9014400000001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5"/>
      <c r="AC83" s="66">
        <f t="shared" si="9"/>
        <v>1973.9014400000001</v>
      </c>
      <c r="AD83" s="51"/>
      <c r="AE83" s="52"/>
      <c r="AF83" s="15"/>
    </row>
    <row r="84" spans="1:32" ht="22.2" customHeight="1" x14ac:dyDescent="0.4">
      <c r="A84" s="189" t="s">
        <v>82</v>
      </c>
      <c r="B84" s="67"/>
      <c r="C84" s="68"/>
      <c r="D84" s="68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  <c r="AC84" s="66">
        <f t="shared" si="9"/>
        <v>0</v>
      </c>
      <c r="AD84" s="51"/>
      <c r="AE84" s="52"/>
      <c r="AF84" s="15"/>
    </row>
    <row r="85" spans="1:32" ht="22.2" customHeight="1" x14ac:dyDescent="0.4">
      <c r="A85" s="26" t="s">
        <v>83</v>
      </c>
      <c r="B85" s="88">
        <f>SUM(B86:B92)</f>
        <v>14474.681739132369</v>
      </c>
      <c r="C85" s="53">
        <f>SUM(C86:C92)</f>
        <v>1.9003983600000003</v>
      </c>
      <c r="D85" s="53">
        <f>SUM(D86:D92)</f>
        <v>0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57">
        <f>SUM(AC86:AC92)</f>
        <v>14476.582137492369</v>
      </c>
      <c r="AD85" s="51"/>
      <c r="AE85" s="52"/>
      <c r="AF85" s="53"/>
    </row>
    <row r="86" spans="1:32" ht="22.2" customHeight="1" x14ac:dyDescent="0.4">
      <c r="A86" s="189" t="s">
        <v>84</v>
      </c>
      <c r="B86" s="89">
        <v>14068.588760000001</v>
      </c>
      <c r="C86" s="68">
        <v>1.9003983600000003</v>
      </c>
      <c r="D86" s="68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6">
        <f t="shared" ref="AC86:AC92" si="10">SUM(B86:AB86)</f>
        <v>14070.48915836</v>
      </c>
      <c r="AD86" s="51"/>
      <c r="AE86" s="52"/>
      <c r="AF86" s="15"/>
    </row>
    <row r="87" spans="1:32" ht="22.2" customHeight="1" x14ac:dyDescent="0.4">
      <c r="A87" s="189" t="s">
        <v>85</v>
      </c>
      <c r="B87" s="67">
        <v>298.57727913236926</v>
      </c>
      <c r="C87" s="67"/>
      <c r="D87" s="67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6">
        <f t="shared" si="10"/>
        <v>298.57727913236926</v>
      </c>
      <c r="AD87" s="51"/>
      <c r="AE87" s="52"/>
      <c r="AF87" s="15"/>
    </row>
    <row r="88" spans="1:32" ht="22.2" customHeight="1" x14ac:dyDescent="0.4">
      <c r="A88" s="189" t="s">
        <v>86</v>
      </c>
      <c r="B88" s="67"/>
      <c r="C88" s="68"/>
      <c r="D88" s="83"/>
      <c r="E88" s="62"/>
      <c r="F88" s="63"/>
      <c r="G88" s="63"/>
      <c r="H88" s="63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6">
        <f t="shared" si="10"/>
        <v>0</v>
      </c>
      <c r="AD88" s="51"/>
      <c r="AE88" s="52"/>
      <c r="AF88" s="15"/>
    </row>
    <row r="89" spans="1:32" ht="22.2" customHeight="1" x14ac:dyDescent="0.4">
      <c r="A89" s="189" t="s">
        <v>87</v>
      </c>
      <c r="B89" s="67"/>
      <c r="C89" s="83"/>
      <c r="D89" s="83"/>
      <c r="E89" s="62"/>
      <c r="F89" s="63"/>
      <c r="G89" s="63"/>
      <c r="H89" s="63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6">
        <f t="shared" si="10"/>
        <v>0</v>
      </c>
      <c r="AD89" s="51"/>
      <c r="AE89" s="52"/>
      <c r="AF89" s="15"/>
    </row>
    <row r="90" spans="1:32" ht="22.2" customHeight="1" x14ac:dyDescent="0.4">
      <c r="A90" s="189" t="s">
        <v>88</v>
      </c>
      <c r="B90" s="67">
        <v>107.5157</v>
      </c>
      <c r="C90" s="83"/>
      <c r="D90" s="83"/>
      <c r="E90" s="62"/>
      <c r="F90" s="63"/>
      <c r="G90" s="63"/>
      <c r="H90" s="63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6">
        <f t="shared" si="10"/>
        <v>107.5157</v>
      </c>
      <c r="AD90" s="51"/>
      <c r="AE90" s="52"/>
      <c r="AF90" s="15"/>
    </row>
    <row r="91" spans="1:32" ht="22.2" customHeight="1" x14ac:dyDescent="0.4">
      <c r="A91" s="189" t="s">
        <v>89</v>
      </c>
      <c r="B91" s="67"/>
      <c r="C91" s="83"/>
      <c r="D91" s="83"/>
      <c r="E91" s="62"/>
      <c r="F91" s="63"/>
      <c r="G91" s="63"/>
      <c r="H91" s="63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5"/>
      <c r="AC91" s="66">
        <f t="shared" si="10"/>
        <v>0</v>
      </c>
      <c r="AD91" s="51"/>
      <c r="AE91" s="52"/>
      <c r="AF91" s="15"/>
    </row>
    <row r="92" spans="1:32" ht="22.2" customHeight="1" x14ac:dyDescent="0.4">
      <c r="A92" s="189" t="s">
        <v>90</v>
      </c>
      <c r="B92" s="67"/>
      <c r="C92" s="68"/>
      <c r="D92" s="68"/>
      <c r="E92" s="62"/>
      <c r="F92" s="63"/>
      <c r="G92" s="63"/>
      <c r="H92" s="63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  <c r="AC92" s="66">
        <f t="shared" si="10"/>
        <v>0</v>
      </c>
      <c r="AD92" s="51"/>
      <c r="AE92" s="52"/>
      <c r="AF92" s="15"/>
    </row>
    <row r="93" spans="1:32" ht="22.2" customHeight="1" x14ac:dyDescent="0.4">
      <c r="A93" s="19" t="s">
        <v>91</v>
      </c>
      <c r="B93" s="90">
        <f>SUM(B94:B97)</f>
        <v>4.6094127907079994</v>
      </c>
      <c r="C93" s="90">
        <f>SUM(C94:C97)</f>
        <v>0</v>
      </c>
      <c r="D93" s="90">
        <f>SUM(D94:D97)</f>
        <v>0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57">
        <f>SUM(AC94:AC97)</f>
        <v>4.6094127907079994</v>
      </c>
      <c r="AD93" s="51"/>
      <c r="AE93" s="52"/>
      <c r="AF93" s="90"/>
    </row>
    <row r="94" spans="1:32" ht="22.2" customHeight="1" x14ac:dyDescent="0.4">
      <c r="A94" s="189" t="s">
        <v>92</v>
      </c>
      <c r="B94" s="68">
        <v>3.5156506141679995</v>
      </c>
      <c r="C94" s="91"/>
      <c r="D94" s="9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6">
        <f>SUM(B94:AB94)</f>
        <v>3.5156506141679995</v>
      </c>
      <c r="AD94" s="51"/>
      <c r="AE94" s="52"/>
      <c r="AF94" s="15"/>
    </row>
    <row r="95" spans="1:32" ht="22.2" customHeight="1" x14ac:dyDescent="0.4">
      <c r="A95" s="189" t="s">
        <v>93</v>
      </c>
      <c r="B95" s="73">
        <v>1.0937621765400001</v>
      </c>
      <c r="C95" s="91"/>
      <c r="D95" s="91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6">
        <f>SUM(B95:AB95)</f>
        <v>1.0937621765400001</v>
      </c>
      <c r="AD95" s="51"/>
      <c r="AE95" s="52"/>
      <c r="AF95" s="15"/>
    </row>
    <row r="96" spans="1:32" ht="22.2" customHeight="1" x14ac:dyDescent="0.4">
      <c r="A96" s="189" t="s">
        <v>94</v>
      </c>
      <c r="B96" s="92"/>
      <c r="C96" s="91"/>
      <c r="D96" s="91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6">
        <f>SUM(B96:AB96)</f>
        <v>0</v>
      </c>
      <c r="AD96" s="51"/>
      <c r="AE96" s="52"/>
      <c r="AF96" s="15"/>
    </row>
    <row r="97" spans="1:32" ht="22.2" customHeight="1" x14ac:dyDescent="0.4">
      <c r="A97" s="189" t="s">
        <v>95</v>
      </c>
      <c r="B97" s="92"/>
      <c r="C97" s="92"/>
      <c r="D97" s="92"/>
      <c r="E97" s="74"/>
      <c r="F97" s="6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64"/>
      <c r="R97" s="74"/>
      <c r="S97" s="74"/>
      <c r="T97" s="74"/>
      <c r="U97" s="74"/>
      <c r="V97" s="74"/>
      <c r="W97" s="74"/>
      <c r="X97" s="74"/>
      <c r="Y97" s="74"/>
      <c r="Z97" s="64"/>
      <c r="AA97" s="74"/>
      <c r="AB97" s="64"/>
      <c r="AC97" s="66">
        <f>SUM(B97:AB97)</f>
        <v>0</v>
      </c>
      <c r="AD97" s="51"/>
      <c r="AE97" s="52"/>
      <c r="AF97" s="15"/>
    </row>
    <row r="98" spans="1:32" ht="22.2" customHeight="1" x14ac:dyDescent="0.4">
      <c r="A98" s="19" t="s">
        <v>96</v>
      </c>
      <c r="B98" s="93">
        <f>SUM(B99:B103)</f>
        <v>0</v>
      </c>
      <c r="C98" s="93">
        <f t="shared" ref="C98:L98" si="11">SUM(C99:C103)</f>
        <v>0</v>
      </c>
      <c r="D98" s="93">
        <f t="shared" si="11"/>
        <v>0.35544664512507596</v>
      </c>
      <c r="E98" s="94">
        <f t="shared" si="11"/>
        <v>0.69651407995813641</v>
      </c>
      <c r="F98" s="95">
        <f t="shared" si="11"/>
        <v>0</v>
      </c>
      <c r="G98" s="94">
        <f t="shared" si="11"/>
        <v>0</v>
      </c>
      <c r="H98" s="94">
        <f t="shared" si="11"/>
        <v>0</v>
      </c>
      <c r="I98" s="94">
        <f t="shared" si="11"/>
        <v>0</v>
      </c>
      <c r="J98" s="94">
        <f t="shared" si="11"/>
        <v>0</v>
      </c>
      <c r="K98" s="94">
        <f t="shared" si="11"/>
        <v>0</v>
      </c>
      <c r="L98" s="94">
        <f t="shared" si="11"/>
        <v>0</v>
      </c>
      <c r="M98" s="94">
        <f>SUM(M99:M103)</f>
        <v>0</v>
      </c>
      <c r="N98" s="94">
        <f t="shared" ref="N98:AC98" si="12">SUM(N99:N103)</f>
        <v>0</v>
      </c>
      <c r="O98" s="94">
        <f t="shared" si="12"/>
        <v>0</v>
      </c>
      <c r="P98" s="94">
        <f t="shared" si="12"/>
        <v>0</v>
      </c>
      <c r="Q98" s="95">
        <f t="shared" si="12"/>
        <v>0</v>
      </c>
      <c r="R98" s="94">
        <f t="shared" si="12"/>
        <v>0</v>
      </c>
      <c r="S98" s="94">
        <f t="shared" si="12"/>
        <v>0</v>
      </c>
      <c r="T98" s="94">
        <f t="shared" si="12"/>
        <v>1.856249614848289E-3</v>
      </c>
      <c r="U98" s="94">
        <f t="shared" si="12"/>
        <v>28.669998914020361</v>
      </c>
      <c r="V98" s="94">
        <f t="shared" si="12"/>
        <v>3.2333017769671715</v>
      </c>
      <c r="W98" s="94">
        <f t="shared" si="12"/>
        <v>0.29995041830455227</v>
      </c>
      <c r="X98" s="94">
        <f t="shared" si="12"/>
        <v>3.3702294191522724E-6</v>
      </c>
      <c r="Y98" s="94">
        <f t="shared" si="12"/>
        <v>0.10728886272576382</v>
      </c>
      <c r="Z98" s="96">
        <f t="shared" si="12"/>
        <v>2.246819612768182E-6</v>
      </c>
      <c r="AA98" s="94">
        <f t="shared" si="12"/>
        <v>2.9646295575443782</v>
      </c>
      <c r="AB98" s="97">
        <f t="shared" si="12"/>
        <v>2.4985738777464417</v>
      </c>
      <c r="AC98" s="57">
        <f t="shared" si="12"/>
        <v>38.827565999055764</v>
      </c>
      <c r="AD98" s="51"/>
      <c r="AE98" s="52"/>
      <c r="AF98" s="93"/>
    </row>
    <row r="99" spans="1:32" ht="22.2" customHeight="1" x14ac:dyDescent="0.4">
      <c r="A99" s="189" t="s">
        <v>97</v>
      </c>
      <c r="B99" s="92"/>
      <c r="C99" s="98"/>
      <c r="D99" s="68">
        <v>0.30068063467870193</v>
      </c>
      <c r="E99" s="66">
        <v>0.69651407995813641</v>
      </c>
      <c r="F99" s="99"/>
      <c r="G99" s="99"/>
      <c r="H99" s="99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1">
        <v>1.856249614848289E-3</v>
      </c>
      <c r="U99" s="101">
        <v>2.6813545258775484</v>
      </c>
      <c r="V99" s="101">
        <v>1.4963818621036089</v>
      </c>
      <c r="W99" s="101">
        <v>0.29995041830455227</v>
      </c>
      <c r="X99" s="101">
        <v>3.3702294191522724E-6</v>
      </c>
      <c r="Y99" s="102">
        <v>0.10717329552904228</v>
      </c>
      <c r="Z99" s="102">
        <v>2.246819612768182E-6</v>
      </c>
      <c r="AA99" s="101">
        <v>2.7130346824175797</v>
      </c>
      <c r="AB99" s="101">
        <v>1.3200065225013069</v>
      </c>
      <c r="AC99" s="66">
        <f>SUM(B99:AB99)</f>
        <v>9.6169578880343582</v>
      </c>
      <c r="AD99" s="51"/>
      <c r="AE99" s="52"/>
      <c r="AF99" s="15"/>
    </row>
    <row r="100" spans="1:32" ht="22.2" customHeight="1" x14ac:dyDescent="0.4">
      <c r="A100" s="189" t="s">
        <v>98</v>
      </c>
      <c r="B100" s="92"/>
      <c r="C100" s="91"/>
      <c r="D100" s="68">
        <v>5.4766010446374039E-2</v>
      </c>
      <c r="E100" s="103"/>
      <c r="F100" s="99"/>
      <c r="G100" s="99"/>
      <c r="H100" s="99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1"/>
      <c r="U100" s="101">
        <v>5.220511889638102E-2</v>
      </c>
      <c r="V100" s="101"/>
      <c r="W100" s="101"/>
      <c r="X100" s="101"/>
      <c r="Y100" s="102">
        <v>1.155671967215396E-4</v>
      </c>
      <c r="Z100" s="101"/>
      <c r="AA100" s="101">
        <v>0.25159487512679835</v>
      </c>
      <c r="AB100" s="101">
        <v>1.1785673552451348</v>
      </c>
      <c r="AC100" s="66">
        <f>SUM(B100:AB100)</f>
        <v>1.5372489269114098</v>
      </c>
      <c r="AD100" s="51"/>
      <c r="AE100" s="52"/>
      <c r="AF100" s="15"/>
    </row>
    <row r="101" spans="1:32" ht="22.2" customHeight="1" x14ac:dyDescent="0.4">
      <c r="A101" s="189" t="s">
        <v>99</v>
      </c>
      <c r="B101" s="92"/>
      <c r="C101" s="91"/>
      <c r="D101" s="91"/>
      <c r="E101" s="103"/>
      <c r="F101" s="99"/>
      <c r="G101" s="99"/>
      <c r="H101" s="99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99">
        <v>25.936439269246431</v>
      </c>
      <c r="V101" s="99">
        <v>1.7369199148635623</v>
      </c>
      <c r="AB101" s="99"/>
      <c r="AC101" s="66">
        <f>SUM(B101:AB101)</f>
        <v>27.673359184109994</v>
      </c>
      <c r="AD101" s="51"/>
      <c r="AE101" s="52"/>
      <c r="AF101" s="15"/>
    </row>
    <row r="102" spans="1:32" ht="22.2" customHeight="1" x14ac:dyDescent="0.4">
      <c r="A102" s="189" t="s">
        <v>100</v>
      </c>
      <c r="B102" s="92"/>
      <c r="C102" s="91"/>
      <c r="D102" s="91"/>
      <c r="E102" s="62"/>
      <c r="F102" s="63"/>
      <c r="G102" s="63"/>
      <c r="H102" s="63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3"/>
      <c r="V102" s="63"/>
      <c r="AB102" s="63"/>
      <c r="AC102" s="66">
        <f>SUM(B102:AB102)</f>
        <v>0</v>
      </c>
      <c r="AD102" s="51"/>
      <c r="AE102" s="52"/>
      <c r="AF102" s="15"/>
    </row>
    <row r="103" spans="1:32" ht="22.2" customHeight="1" x14ac:dyDescent="0.4">
      <c r="A103" s="189" t="s">
        <v>101</v>
      </c>
      <c r="B103" s="104"/>
      <c r="C103" s="93"/>
      <c r="D103" s="93"/>
      <c r="E103" s="103"/>
      <c r="F103" s="105"/>
      <c r="G103" s="100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0"/>
      <c r="S103" s="105"/>
      <c r="T103" s="105"/>
      <c r="U103" s="105"/>
      <c r="V103" s="105"/>
      <c r="W103" s="105"/>
      <c r="X103" s="105"/>
      <c r="Y103" s="100"/>
      <c r="Z103" s="105"/>
      <c r="AA103" s="105"/>
      <c r="AB103" s="100"/>
      <c r="AC103" s="66">
        <f>SUM(B103:AB103)</f>
        <v>0</v>
      </c>
      <c r="AD103" s="51"/>
      <c r="AE103" s="52"/>
      <c r="AF103" s="15"/>
    </row>
    <row r="104" spans="1:32" ht="22.2" customHeight="1" x14ac:dyDescent="0.4">
      <c r="A104" s="19" t="s">
        <v>102</v>
      </c>
      <c r="B104" s="93">
        <f>SUM(B105:B110)</f>
        <v>0</v>
      </c>
      <c r="C104" s="93">
        <f t="shared" ref="C104:AC104" si="13">SUM(C105:C110)</f>
        <v>0</v>
      </c>
      <c r="D104" s="93">
        <f t="shared" si="13"/>
        <v>0</v>
      </c>
      <c r="E104" s="95">
        <f t="shared" si="13"/>
        <v>0</v>
      </c>
      <c r="F104" s="94">
        <f t="shared" si="13"/>
        <v>1670.8277301253142</v>
      </c>
      <c r="G104" s="95">
        <f t="shared" si="13"/>
        <v>5.8578827999999996</v>
      </c>
      <c r="H104" s="94">
        <f t="shared" si="13"/>
        <v>34.84170315475906</v>
      </c>
      <c r="I104" s="94">
        <f t="shared" si="13"/>
        <v>0.27591251744520889</v>
      </c>
      <c r="J104" s="94">
        <f t="shared" si="13"/>
        <v>8421.0118182033621</v>
      </c>
      <c r="K104" s="94">
        <f t="shared" si="13"/>
        <v>8706.6432807870806</v>
      </c>
      <c r="L104" s="94">
        <f t="shared" si="13"/>
        <v>138.09335693428534</v>
      </c>
      <c r="M104" s="94">
        <f t="shared" si="13"/>
        <v>165.23410731467754</v>
      </c>
      <c r="N104" s="94">
        <f t="shared" si="13"/>
        <v>510.86626670856884</v>
      </c>
      <c r="O104" s="94">
        <f t="shared" si="13"/>
        <v>40.715859638296344</v>
      </c>
      <c r="P104" s="94">
        <f t="shared" si="13"/>
        <v>63.541467752032176</v>
      </c>
      <c r="Q104" s="94">
        <f t="shared" si="13"/>
        <v>60.067922749144557</v>
      </c>
      <c r="R104" s="95">
        <f t="shared" si="13"/>
        <v>4.3641502456086272</v>
      </c>
      <c r="S104" s="94">
        <f>SUM(S105:S110)</f>
        <v>1589.4289776749761</v>
      </c>
      <c r="T104" s="94">
        <f t="shared" si="13"/>
        <v>0</v>
      </c>
      <c r="U104" s="94">
        <f t="shared" si="13"/>
        <v>0</v>
      </c>
      <c r="V104" s="94">
        <f t="shared" si="13"/>
        <v>0</v>
      </c>
      <c r="W104" s="94">
        <f t="shared" si="13"/>
        <v>0</v>
      </c>
      <c r="X104" s="94">
        <f t="shared" si="13"/>
        <v>0</v>
      </c>
      <c r="Y104" s="95">
        <f t="shared" si="13"/>
        <v>0</v>
      </c>
      <c r="Z104" s="94">
        <f t="shared" si="13"/>
        <v>0</v>
      </c>
      <c r="AA104" s="94">
        <f t="shared" si="13"/>
        <v>0</v>
      </c>
      <c r="AB104" s="97">
        <f t="shared" si="13"/>
        <v>0</v>
      </c>
      <c r="AC104" s="57">
        <f t="shared" si="13"/>
        <v>21411.770436605551</v>
      </c>
      <c r="AD104" s="51"/>
      <c r="AE104" s="52"/>
      <c r="AF104" s="93"/>
    </row>
    <row r="105" spans="1:32" ht="22.2" customHeight="1" x14ac:dyDescent="0.4">
      <c r="A105" s="189" t="s">
        <v>103</v>
      </c>
      <c r="B105" s="106"/>
      <c r="C105" s="91"/>
      <c r="D105" s="91"/>
      <c r="E105" s="103"/>
      <c r="F105" s="100">
        <v>1670.8277301253142</v>
      </c>
      <c r="G105" s="100"/>
      <c r="H105" s="100"/>
      <c r="I105" s="100"/>
      <c r="J105" s="100">
        <v>7744.6153871063289</v>
      </c>
      <c r="K105" s="100">
        <v>8706.6432807870806</v>
      </c>
      <c r="L105" s="100">
        <v>138.09335693428534</v>
      </c>
      <c r="N105" s="100"/>
      <c r="O105" s="100"/>
      <c r="P105" s="100"/>
      <c r="Q105" s="100"/>
      <c r="R105" s="100"/>
      <c r="S105" s="100">
        <v>1589.4289776749761</v>
      </c>
      <c r="T105" s="100"/>
      <c r="U105" s="100"/>
      <c r="V105" s="100"/>
      <c r="W105" s="100"/>
      <c r="X105" s="100"/>
      <c r="Y105" s="100"/>
      <c r="Z105" s="100"/>
      <c r="AA105" s="100"/>
      <c r="AB105" s="64"/>
      <c r="AC105" s="66">
        <f t="shared" ref="AC105:AC110" si="14">SUM(B105:AB105)</f>
        <v>19849.608732627985</v>
      </c>
      <c r="AD105" s="51"/>
      <c r="AE105" s="52"/>
      <c r="AF105" s="15"/>
    </row>
    <row r="106" spans="1:32" ht="22.2" customHeight="1" x14ac:dyDescent="0.4">
      <c r="A106" s="189" t="s">
        <v>104</v>
      </c>
      <c r="B106" s="104"/>
      <c r="C106" s="91"/>
      <c r="D106" s="91"/>
      <c r="E106" s="103"/>
      <c r="F106" s="100"/>
      <c r="G106" s="100"/>
      <c r="H106" s="100"/>
      <c r="I106" s="100">
        <v>0.27591251744520889</v>
      </c>
      <c r="J106" s="100">
        <v>1.8181531214526092</v>
      </c>
      <c r="K106" s="100"/>
      <c r="L106" s="100"/>
      <c r="M106" s="100">
        <v>165.23410731467754</v>
      </c>
      <c r="N106" s="100"/>
      <c r="O106" s="100"/>
      <c r="P106" s="100"/>
      <c r="Q106" s="100">
        <v>28.121341834344683</v>
      </c>
      <c r="R106" s="100"/>
      <c r="T106" s="100"/>
      <c r="U106" s="100"/>
      <c r="V106" s="100"/>
      <c r="W106" s="100"/>
      <c r="X106" s="100"/>
      <c r="Y106" s="100"/>
      <c r="Z106" s="100"/>
      <c r="AA106" s="100"/>
      <c r="AB106" s="64"/>
      <c r="AC106" s="66">
        <f t="shared" si="14"/>
        <v>195.44951478792007</v>
      </c>
      <c r="AD106" s="51"/>
      <c r="AE106" s="52"/>
      <c r="AF106" s="15"/>
    </row>
    <row r="107" spans="1:32" ht="22.2" customHeight="1" x14ac:dyDescent="0.4">
      <c r="A107" s="189" t="s">
        <v>105</v>
      </c>
      <c r="B107" s="104"/>
      <c r="C107" s="91"/>
      <c r="D107" s="91"/>
      <c r="E107" s="103"/>
      <c r="F107" s="100"/>
      <c r="G107" s="100"/>
      <c r="H107" s="100">
        <v>34.84170315475906</v>
      </c>
      <c r="I107" s="100"/>
      <c r="J107" s="100"/>
      <c r="K107" s="100"/>
      <c r="L107" s="100"/>
      <c r="N107" s="100"/>
      <c r="O107" s="100">
        <v>40.715859638296344</v>
      </c>
      <c r="P107" s="100">
        <v>63.541467752032176</v>
      </c>
      <c r="Q107" s="100"/>
      <c r="R107" s="100">
        <v>4.3641502456086272</v>
      </c>
      <c r="S107" s="100"/>
      <c r="T107" s="100"/>
      <c r="U107" s="100"/>
      <c r="V107" s="100"/>
      <c r="W107" s="100"/>
      <c r="X107" s="100"/>
      <c r="Y107" s="100"/>
      <c r="Z107" s="100"/>
      <c r="AA107" s="100"/>
      <c r="AB107" s="64"/>
      <c r="AC107" s="66">
        <f t="shared" si="14"/>
        <v>143.46318079069624</v>
      </c>
      <c r="AD107" s="51"/>
      <c r="AE107" s="52"/>
      <c r="AF107" s="15"/>
    </row>
    <row r="108" spans="1:32" ht="22.2" customHeight="1" x14ac:dyDescent="0.4">
      <c r="A108" s="189" t="s">
        <v>106</v>
      </c>
      <c r="B108" s="92"/>
      <c r="C108" s="91"/>
      <c r="D108" s="91"/>
      <c r="E108" s="103"/>
      <c r="F108" s="100"/>
      <c r="G108" s="100"/>
      <c r="H108" s="100"/>
      <c r="I108" s="100"/>
      <c r="J108" s="100">
        <v>674.5782779755815</v>
      </c>
      <c r="K108" s="100"/>
      <c r="L108" s="100"/>
      <c r="N108" s="100">
        <v>510.86626670856884</v>
      </c>
      <c r="O108" s="100"/>
      <c r="P108" s="100"/>
      <c r="Q108" s="100">
        <v>31.946580914799874</v>
      </c>
      <c r="R108" s="100"/>
      <c r="T108" s="100"/>
      <c r="U108" s="100"/>
      <c r="V108" s="100"/>
      <c r="W108" s="100"/>
      <c r="X108" s="100"/>
      <c r="Y108" s="100"/>
      <c r="Z108" s="100"/>
      <c r="AA108" s="100"/>
      <c r="AB108" s="64"/>
      <c r="AC108" s="66">
        <f t="shared" si="14"/>
        <v>1217.3911255989501</v>
      </c>
      <c r="AD108" s="51"/>
      <c r="AE108" s="52"/>
      <c r="AF108" s="15"/>
    </row>
    <row r="109" spans="1:32" ht="22.2" customHeight="1" x14ac:dyDescent="0.4">
      <c r="A109" s="189" t="s">
        <v>107</v>
      </c>
      <c r="B109" s="92"/>
      <c r="C109" s="91"/>
      <c r="D109" s="91"/>
      <c r="E109" s="103"/>
      <c r="F109" s="100"/>
      <c r="G109" s="100">
        <v>5.8578827999999996</v>
      </c>
      <c r="H109" s="100"/>
      <c r="I109" s="100"/>
      <c r="J109" s="100"/>
      <c r="K109" s="100"/>
      <c r="L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64"/>
      <c r="AC109" s="66">
        <f t="shared" si="14"/>
        <v>5.8578827999999996</v>
      </c>
      <c r="AD109" s="51"/>
      <c r="AE109" s="52"/>
      <c r="AF109" s="15"/>
    </row>
    <row r="110" spans="1:32" ht="22.2" customHeight="1" x14ac:dyDescent="0.4">
      <c r="A110" s="189" t="s">
        <v>108</v>
      </c>
      <c r="B110" s="104"/>
      <c r="C110" s="93"/>
      <c r="D110" s="93"/>
      <c r="E110" s="103"/>
      <c r="F110" s="107"/>
      <c r="G110" s="99"/>
      <c r="H110" s="107"/>
      <c r="I110" s="105"/>
      <c r="J110" s="105"/>
      <c r="K110" s="105"/>
      <c r="L110" s="105"/>
      <c r="N110" s="105"/>
      <c r="O110" s="105"/>
      <c r="P110" s="105"/>
      <c r="Q110" s="105"/>
      <c r="R110" s="105"/>
      <c r="S110" s="105"/>
      <c r="T110" s="105"/>
      <c r="U110" s="107"/>
      <c r="V110" s="107"/>
      <c r="W110" s="107"/>
      <c r="X110" s="107"/>
      <c r="Y110" s="107"/>
      <c r="Z110" s="107"/>
      <c r="AA110" s="107"/>
      <c r="AB110" s="63"/>
      <c r="AC110" s="66">
        <f t="shared" si="14"/>
        <v>0</v>
      </c>
      <c r="AD110" s="51"/>
      <c r="AE110" s="52"/>
      <c r="AF110" s="15"/>
    </row>
    <row r="111" spans="1:32" ht="22.2" customHeight="1" x14ac:dyDescent="0.4">
      <c r="A111" s="19" t="s">
        <v>109</v>
      </c>
      <c r="B111" s="104">
        <f>SUM(B112:B115)</f>
        <v>0</v>
      </c>
      <c r="C111" s="104">
        <f t="shared" ref="C111:AC111" si="15">SUM(C112:C115)</f>
        <v>0</v>
      </c>
      <c r="D111" s="104">
        <f t="shared" si="15"/>
        <v>0</v>
      </c>
      <c r="E111" s="108">
        <f t="shared" si="15"/>
        <v>0</v>
      </c>
      <c r="F111" s="94">
        <f t="shared" si="15"/>
        <v>0</v>
      </c>
      <c r="G111" s="109">
        <f t="shared" si="15"/>
        <v>0</v>
      </c>
      <c r="H111" s="94">
        <f t="shared" si="15"/>
        <v>0</v>
      </c>
      <c r="I111" s="94">
        <f t="shared" si="15"/>
        <v>0</v>
      </c>
      <c r="J111" s="94">
        <f t="shared" si="15"/>
        <v>0</v>
      </c>
      <c r="K111" s="94">
        <f t="shared" si="15"/>
        <v>0</v>
      </c>
      <c r="L111" s="94">
        <f t="shared" si="15"/>
        <v>0</v>
      </c>
      <c r="M111" s="94">
        <f t="shared" si="15"/>
        <v>0</v>
      </c>
      <c r="N111" s="94">
        <f t="shared" si="15"/>
        <v>0</v>
      </c>
      <c r="O111" s="94">
        <f t="shared" si="15"/>
        <v>0</v>
      </c>
      <c r="P111" s="94">
        <f t="shared" si="15"/>
        <v>0</v>
      </c>
      <c r="Q111" s="94">
        <f t="shared" si="15"/>
        <v>0</v>
      </c>
      <c r="R111" s="94">
        <f t="shared" si="15"/>
        <v>0</v>
      </c>
      <c r="S111" s="94">
        <f t="shared" si="15"/>
        <v>0</v>
      </c>
      <c r="T111" s="94">
        <f t="shared" si="15"/>
        <v>0</v>
      </c>
      <c r="U111" s="94">
        <f t="shared" si="15"/>
        <v>0</v>
      </c>
      <c r="V111" s="94">
        <f t="shared" si="15"/>
        <v>0</v>
      </c>
      <c r="W111" s="94">
        <f t="shared" si="15"/>
        <v>0</v>
      </c>
      <c r="X111" s="94">
        <f t="shared" si="15"/>
        <v>0</v>
      </c>
      <c r="Y111" s="94">
        <f t="shared" si="15"/>
        <v>0</v>
      </c>
      <c r="Z111" s="94">
        <f t="shared" si="15"/>
        <v>0</v>
      </c>
      <c r="AA111" s="94">
        <f t="shared" si="15"/>
        <v>0</v>
      </c>
      <c r="AB111" s="110">
        <f t="shared" si="15"/>
        <v>0</v>
      </c>
      <c r="AC111" s="57">
        <f t="shared" si="15"/>
        <v>0</v>
      </c>
      <c r="AD111" s="51"/>
      <c r="AE111" s="52"/>
      <c r="AF111" s="104"/>
    </row>
    <row r="112" spans="1:32" ht="22.2" customHeight="1" x14ac:dyDescent="0.4">
      <c r="A112" s="189" t="s">
        <v>110</v>
      </c>
      <c r="B112" s="111"/>
      <c r="C112" s="83"/>
      <c r="D112" s="83"/>
      <c r="E112" s="62"/>
      <c r="F112" s="112"/>
      <c r="G112" s="63"/>
      <c r="H112" s="112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113"/>
      <c r="V112" s="114"/>
      <c r="W112" s="114"/>
      <c r="X112" s="114"/>
      <c r="Y112" s="114"/>
      <c r="Z112" s="114"/>
      <c r="AA112" s="114"/>
      <c r="AB112" s="115"/>
      <c r="AC112" s="66">
        <f>SUM(B112:AB112)</f>
        <v>0</v>
      </c>
      <c r="AD112" s="51"/>
      <c r="AE112" s="52"/>
      <c r="AF112" s="15"/>
    </row>
    <row r="113" spans="1:32" ht="22.2" customHeight="1" x14ac:dyDescent="0.4">
      <c r="A113" s="189" t="s">
        <v>111</v>
      </c>
      <c r="B113" s="111"/>
      <c r="C113" s="83"/>
      <c r="D113" s="83"/>
      <c r="E113" s="62"/>
      <c r="F113" s="63"/>
      <c r="G113" s="63"/>
      <c r="H113" s="63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99"/>
      <c r="V113" s="99"/>
      <c r="W113" s="99"/>
      <c r="X113" s="99"/>
      <c r="Y113" s="99"/>
      <c r="Z113" s="99"/>
      <c r="AA113" s="99"/>
      <c r="AB113" s="99"/>
      <c r="AC113" s="66">
        <f>SUM(B113:AB113)</f>
        <v>0</v>
      </c>
      <c r="AD113" s="51"/>
      <c r="AE113" s="52"/>
      <c r="AF113" s="15"/>
    </row>
    <row r="114" spans="1:32" ht="22.2" customHeight="1" x14ac:dyDescent="0.4">
      <c r="A114" s="190" t="s">
        <v>112</v>
      </c>
      <c r="B114" s="83"/>
      <c r="C114" s="83"/>
      <c r="D114" s="68"/>
      <c r="E114" s="62"/>
      <c r="F114" s="63"/>
      <c r="G114" s="63"/>
      <c r="H114" s="63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3"/>
      <c r="V114" s="63"/>
      <c r="W114" s="63"/>
      <c r="X114" s="63"/>
      <c r="Y114" s="63"/>
      <c r="Z114" s="63"/>
      <c r="AA114" s="63"/>
      <c r="AB114" s="63"/>
      <c r="AC114" s="66">
        <f>SUM(B114:AB114)</f>
        <v>0</v>
      </c>
      <c r="AD114" s="51"/>
      <c r="AE114" s="52"/>
      <c r="AF114" s="15"/>
    </row>
    <row r="115" spans="1:32" ht="22.2" customHeight="1" x14ac:dyDescent="0.4">
      <c r="A115" s="189" t="s">
        <v>113</v>
      </c>
      <c r="B115" s="73"/>
      <c r="C115" s="68"/>
      <c r="D115" s="83"/>
      <c r="E115" s="103"/>
      <c r="F115" s="99"/>
      <c r="G115" s="99"/>
      <c r="H115" s="99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63"/>
      <c r="V115" s="63"/>
      <c r="W115" s="63"/>
      <c r="X115" s="63"/>
      <c r="Y115" s="63"/>
      <c r="Z115" s="63"/>
      <c r="AA115" s="63"/>
      <c r="AB115" s="63"/>
      <c r="AC115" s="66">
        <f>SUM(B115:AB115)</f>
        <v>0</v>
      </c>
      <c r="AD115" s="51"/>
      <c r="AE115" s="52"/>
      <c r="AF115" s="15"/>
    </row>
    <row r="116" spans="1:32" ht="22.2" customHeight="1" x14ac:dyDescent="0.4">
      <c r="A116" s="19" t="s">
        <v>114</v>
      </c>
      <c r="B116" s="104">
        <f>SUM(B117:B119)</f>
        <v>27.044694500000002</v>
      </c>
      <c r="C116" s="104">
        <f>SUM(C117:C119)</f>
        <v>0</v>
      </c>
      <c r="D116" s="104">
        <f>SUM(D117:D119)</f>
        <v>0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57">
        <f>SUM(AC117:AC119)</f>
        <v>27.044694500000002</v>
      </c>
      <c r="AD116" s="51"/>
      <c r="AE116" s="52"/>
      <c r="AF116" s="104"/>
    </row>
    <row r="117" spans="1:32" ht="22.2" customHeight="1" x14ac:dyDescent="0.4">
      <c r="A117" s="189" t="s">
        <v>115</v>
      </c>
      <c r="B117" s="68">
        <v>27.044694500000002</v>
      </c>
      <c r="C117" s="93"/>
      <c r="D117" s="91"/>
      <c r="E117" s="62"/>
      <c r="F117" s="63"/>
      <c r="G117" s="63"/>
      <c r="H117" s="63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3"/>
      <c r="V117" s="63"/>
      <c r="W117" s="63"/>
      <c r="X117" s="63"/>
      <c r="Y117" s="63"/>
      <c r="Z117" s="63"/>
      <c r="AA117" s="63"/>
      <c r="AB117" s="63"/>
      <c r="AC117" s="66">
        <f t="shared" ref="AC117:AC161" si="16">SUM(B117:AB117)</f>
        <v>27.044694500000002</v>
      </c>
      <c r="AD117" s="51"/>
      <c r="AE117" s="52"/>
      <c r="AF117" s="15"/>
    </row>
    <row r="118" spans="1:32" ht="22.2" customHeight="1" x14ac:dyDescent="0.4">
      <c r="A118" s="189" t="s">
        <v>116</v>
      </c>
      <c r="B118" s="93"/>
      <c r="C118" s="93"/>
      <c r="D118" s="91"/>
      <c r="E118" s="62"/>
      <c r="F118" s="63"/>
      <c r="G118" s="63"/>
      <c r="H118" s="63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3"/>
      <c r="V118" s="63"/>
      <c r="W118" s="63"/>
      <c r="X118" s="63"/>
      <c r="Y118" s="63"/>
      <c r="Z118" s="63"/>
      <c r="AA118" s="63"/>
      <c r="AB118" s="63"/>
      <c r="AC118" s="66">
        <f t="shared" si="16"/>
        <v>0</v>
      </c>
      <c r="AD118" s="51"/>
      <c r="AE118" s="52"/>
      <c r="AF118" s="15"/>
    </row>
    <row r="119" spans="1:32" ht="22.2" customHeight="1" thickBot="1" x14ac:dyDescent="0.45">
      <c r="A119" s="189" t="s">
        <v>117</v>
      </c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8"/>
      <c r="AC119" s="66">
        <f t="shared" si="16"/>
        <v>0</v>
      </c>
      <c r="AD119" s="119"/>
      <c r="AE119" s="52"/>
      <c r="AF119" s="17"/>
    </row>
    <row r="120" spans="1:32" ht="22.2" customHeight="1" x14ac:dyDescent="0.4">
      <c r="A120" s="20" t="s">
        <v>118</v>
      </c>
      <c r="B120" s="47">
        <f>+IF(SUM(B121,B143,B162,B174)=0,"NE",SUM(B121,B143,B162,B174))</f>
        <v>1528.4141212</v>
      </c>
      <c r="C120" s="47">
        <f t="shared" ref="C120:D120" si="17">+IF(SUM(C121,C143,C162,C174)=0,"NE",SUM(C121,C143,C162,C174))</f>
        <v>105666.02963291451</v>
      </c>
      <c r="D120" s="47">
        <f t="shared" si="17"/>
        <v>27863.631753265909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1"/>
      <c r="AC120" s="81">
        <f>AC121+AC143+AC162+AC174</f>
        <v>135058.07550738042</v>
      </c>
      <c r="AD120" s="122"/>
      <c r="AE120" s="52"/>
      <c r="AF120" s="47">
        <f>AF121+AF143+AF174+AF162</f>
        <v>8.6544680066675639</v>
      </c>
    </row>
    <row r="121" spans="1:32" ht="22.2" customHeight="1" x14ac:dyDescent="0.4">
      <c r="A121" s="26" t="s">
        <v>119</v>
      </c>
      <c r="B121" s="123"/>
      <c r="C121" s="53">
        <f>C122+C132</f>
        <v>104033.6790956925</v>
      </c>
      <c r="D121" s="53">
        <f>D122+D132</f>
        <v>8367.7363393908181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125"/>
      <c r="AC121" s="53">
        <f>SUM(B121:AB121)</f>
        <v>112401.41543508331</v>
      </c>
      <c r="AD121" s="51"/>
      <c r="AE121" s="52"/>
      <c r="AF121" s="126"/>
    </row>
    <row r="122" spans="1:32" ht="22.2" customHeight="1" x14ac:dyDescent="0.4">
      <c r="A122" s="28" t="s">
        <v>120</v>
      </c>
      <c r="B122" s="83"/>
      <c r="C122" s="53">
        <f>SUM(C123:C131)</f>
        <v>84089.530600804006</v>
      </c>
      <c r="D122" s="127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128"/>
      <c r="AC122" s="53">
        <f t="shared" si="16"/>
        <v>84089.530600804006</v>
      </c>
      <c r="AD122" s="51"/>
      <c r="AE122" s="52"/>
      <c r="AF122" s="93"/>
    </row>
    <row r="123" spans="1:32" ht="22.2" customHeight="1" x14ac:dyDescent="0.4">
      <c r="A123" s="27" t="s">
        <v>121</v>
      </c>
      <c r="B123" s="83"/>
      <c r="C123" s="124">
        <v>80326.502453619119</v>
      </c>
      <c r="D123" s="8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130"/>
      <c r="AC123" s="71">
        <f t="shared" si="16"/>
        <v>80326.502453619119</v>
      </c>
      <c r="AD123" s="51"/>
      <c r="AE123" s="52"/>
      <c r="AF123" s="15"/>
    </row>
    <row r="124" spans="1:32" ht="22.2" customHeight="1" x14ac:dyDescent="0.4">
      <c r="A124" s="27" t="s">
        <v>122</v>
      </c>
      <c r="B124" s="84"/>
      <c r="C124" s="129"/>
      <c r="D124" s="8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130"/>
      <c r="AC124" s="71">
        <f t="shared" si="16"/>
        <v>0</v>
      </c>
      <c r="AD124" s="51"/>
      <c r="AE124" s="52"/>
      <c r="AF124" s="15"/>
    </row>
    <row r="125" spans="1:32" ht="22.2" customHeight="1" x14ac:dyDescent="0.4">
      <c r="A125" s="27" t="s">
        <v>223</v>
      </c>
      <c r="B125" s="84"/>
      <c r="C125" s="129">
        <v>1644.6287927999997</v>
      </c>
      <c r="D125" s="8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130"/>
      <c r="AC125" s="71">
        <f t="shared" si="16"/>
        <v>1644.6287927999997</v>
      </c>
      <c r="AD125" s="51"/>
      <c r="AE125" s="52"/>
      <c r="AF125" s="15"/>
    </row>
    <row r="126" spans="1:32" ht="22.2" customHeight="1" x14ac:dyDescent="0.4">
      <c r="A126" s="27" t="s">
        <v>123</v>
      </c>
      <c r="B126" s="84"/>
      <c r="C126" s="129">
        <v>1171.7962579259183</v>
      </c>
      <c r="D126" s="8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130"/>
      <c r="AC126" s="71">
        <f t="shared" si="16"/>
        <v>1171.7962579259183</v>
      </c>
      <c r="AD126" s="51"/>
      <c r="AE126" s="52"/>
      <c r="AF126" s="15"/>
    </row>
    <row r="127" spans="1:32" ht="22.2" customHeight="1" x14ac:dyDescent="0.4">
      <c r="A127" s="27" t="s">
        <v>124</v>
      </c>
      <c r="B127" s="84"/>
      <c r="C127" s="58"/>
      <c r="D127" s="8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130"/>
      <c r="AC127" s="71">
        <f t="shared" si="16"/>
        <v>0</v>
      </c>
      <c r="AD127" s="51"/>
      <c r="AE127" s="52"/>
      <c r="AF127" s="15"/>
    </row>
    <row r="128" spans="1:32" ht="22.2" customHeight="1" x14ac:dyDescent="0.4">
      <c r="A128" s="27" t="s">
        <v>125</v>
      </c>
      <c r="B128" s="84"/>
      <c r="C128" s="129">
        <v>437.88484096874998</v>
      </c>
      <c r="D128" s="8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130"/>
      <c r="AC128" s="71">
        <f t="shared" si="16"/>
        <v>437.88484096874998</v>
      </c>
      <c r="AD128" s="51"/>
      <c r="AE128" s="52"/>
      <c r="AF128" s="15"/>
    </row>
    <row r="129" spans="1:32" ht="22.2" customHeight="1" x14ac:dyDescent="0.4">
      <c r="A129" s="27" t="s">
        <v>126</v>
      </c>
      <c r="B129" s="131"/>
      <c r="C129" s="132">
        <v>109.44387453124999</v>
      </c>
      <c r="D129" s="133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125"/>
      <c r="AC129" s="71">
        <f t="shared" si="16"/>
        <v>109.44387453124999</v>
      </c>
      <c r="AD129" s="51"/>
      <c r="AE129" s="52"/>
      <c r="AF129" s="15"/>
    </row>
    <row r="130" spans="1:32" ht="22.2" customHeight="1" x14ac:dyDescent="0.4">
      <c r="A130" s="27" t="s">
        <v>127</v>
      </c>
      <c r="B130" s="134"/>
      <c r="C130" s="129">
        <v>399.27438095897111</v>
      </c>
      <c r="D130" s="135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128"/>
      <c r="AC130" s="71">
        <f t="shared" si="16"/>
        <v>399.27438095897111</v>
      </c>
      <c r="AD130" s="51"/>
      <c r="AE130" s="52"/>
      <c r="AF130" s="15"/>
    </row>
    <row r="131" spans="1:32" ht="22.2" customHeight="1" x14ac:dyDescent="0.4">
      <c r="A131" s="27" t="s">
        <v>128</v>
      </c>
      <c r="B131" s="84"/>
      <c r="C131" s="129"/>
      <c r="D131" s="8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130"/>
      <c r="AC131" s="71">
        <f t="shared" si="16"/>
        <v>0</v>
      </c>
      <c r="AD131" s="51"/>
      <c r="AE131" s="52"/>
      <c r="AF131" s="15"/>
    </row>
    <row r="132" spans="1:32" ht="22.2" customHeight="1" x14ac:dyDescent="0.4">
      <c r="A132" s="28" t="s">
        <v>129</v>
      </c>
      <c r="B132" s="136"/>
      <c r="C132" s="67">
        <f>SUM(C133:C142)</f>
        <v>19944.148494888486</v>
      </c>
      <c r="D132" s="67">
        <f>SUM(D133:D142)</f>
        <v>8367.7363393908181</v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5"/>
      <c r="AC132" s="57">
        <f t="shared" si="16"/>
        <v>28311.884834279306</v>
      </c>
      <c r="AD132" s="51"/>
      <c r="AE132" s="52"/>
      <c r="AF132" s="90"/>
    </row>
    <row r="133" spans="1:32" ht="22.2" customHeight="1" x14ac:dyDescent="0.4">
      <c r="A133" s="27" t="s">
        <v>130</v>
      </c>
      <c r="B133" s="84"/>
      <c r="C133" s="129">
        <v>12254.234403153874</v>
      </c>
      <c r="D133" s="67">
        <v>7375.4792192149571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130"/>
      <c r="AC133" s="71">
        <f t="shared" si="16"/>
        <v>19629.713622368832</v>
      </c>
      <c r="AD133" s="51"/>
      <c r="AE133" s="52"/>
      <c r="AF133" s="15"/>
    </row>
    <row r="134" spans="1:32" ht="22.2" customHeight="1" x14ac:dyDescent="0.4">
      <c r="A134" s="27" t="s">
        <v>131</v>
      </c>
      <c r="B134" s="84"/>
      <c r="C134" s="129"/>
      <c r="D134" s="67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130"/>
      <c r="AC134" s="71">
        <f t="shared" si="16"/>
        <v>0</v>
      </c>
      <c r="AD134" s="51"/>
      <c r="AE134" s="52"/>
      <c r="AF134" s="15"/>
    </row>
    <row r="135" spans="1:32" ht="22.2" customHeight="1" x14ac:dyDescent="0.4">
      <c r="A135" s="27" t="s">
        <v>222</v>
      </c>
      <c r="B135" s="84"/>
      <c r="C135" s="129">
        <v>19.220807025268545</v>
      </c>
      <c r="D135" s="67">
        <v>38.500694400000008</v>
      </c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130"/>
      <c r="AC135" s="71">
        <f t="shared" si="16"/>
        <v>57.721501425268556</v>
      </c>
      <c r="AD135" s="51"/>
      <c r="AE135" s="52"/>
      <c r="AF135" s="15"/>
    </row>
    <row r="136" spans="1:32" ht="22.2" customHeight="1" x14ac:dyDescent="0.4">
      <c r="A136" s="27" t="s">
        <v>132</v>
      </c>
      <c r="B136" s="84"/>
      <c r="C136" s="129">
        <v>13.490702481248253</v>
      </c>
      <c r="D136" s="67">
        <v>21.23709531800634</v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130"/>
      <c r="AC136" s="71">
        <f t="shared" si="16"/>
        <v>34.727797799254589</v>
      </c>
      <c r="AD136" s="51"/>
      <c r="AE136" s="52"/>
      <c r="AF136" s="15"/>
    </row>
    <row r="137" spans="1:32" ht="22.2" customHeight="1" x14ac:dyDescent="0.4">
      <c r="A137" s="27" t="s">
        <v>133</v>
      </c>
      <c r="B137" s="84"/>
      <c r="C137" s="129"/>
      <c r="D137" s="67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130"/>
      <c r="AC137" s="71">
        <f t="shared" si="16"/>
        <v>0</v>
      </c>
      <c r="AD137" s="51"/>
      <c r="AE137" s="52"/>
      <c r="AF137" s="15"/>
    </row>
    <row r="138" spans="1:32" ht="22.2" customHeight="1" x14ac:dyDescent="0.4">
      <c r="A138" s="27" t="s">
        <v>134</v>
      </c>
      <c r="B138" s="84"/>
      <c r="C138" s="129">
        <v>42.380186188046871</v>
      </c>
      <c r="D138" s="67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130"/>
      <c r="AC138" s="71">
        <f t="shared" si="16"/>
        <v>42.380186188046871</v>
      </c>
      <c r="AD138" s="51"/>
      <c r="AE138" s="52"/>
      <c r="AF138" s="15"/>
    </row>
    <row r="139" spans="1:32" ht="22.2" customHeight="1" x14ac:dyDescent="0.4">
      <c r="A139" s="27" t="s">
        <v>135</v>
      </c>
      <c r="B139" s="84"/>
      <c r="C139" s="132">
        <v>10.802146474218748</v>
      </c>
      <c r="D139" s="137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130"/>
      <c r="AC139" s="71">
        <f t="shared" si="16"/>
        <v>10.802146474218748</v>
      </c>
      <c r="AD139" s="51"/>
      <c r="AE139" s="52"/>
      <c r="AF139" s="15"/>
    </row>
    <row r="140" spans="1:32" ht="22.2" customHeight="1" x14ac:dyDescent="0.4">
      <c r="A140" s="27" t="s">
        <v>136</v>
      </c>
      <c r="B140" s="84"/>
      <c r="C140" s="129">
        <v>5570.3390677565121</v>
      </c>
      <c r="D140" s="67">
        <v>518.68502350151937</v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130"/>
      <c r="AC140" s="71">
        <f t="shared" si="16"/>
        <v>6089.0240912580311</v>
      </c>
      <c r="AD140" s="51"/>
      <c r="AE140" s="52"/>
      <c r="AF140" s="15"/>
    </row>
    <row r="141" spans="1:32" ht="22.2" customHeight="1" x14ac:dyDescent="0.4">
      <c r="A141" s="27" t="s">
        <v>137</v>
      </c>
      <c r="B141" s="131"/>
      <c r="C141" s="138">
        <v>2033.6811818093147</v>
      </c>
      <c r="D141" s="61">
        <v>413.83430695633569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125"/>
      <c r="AC141" s="71">
        <f t="shared" si="16"/>
        <v>2447.5154887656504</v>
      </c>
      <c r="AD141" s="51"/>
      <c r="AE141" s="52"/>
      <c r="AF141" s="15"/>
    </row>
    <row r="142" spans="1:32" ht="22.2" customHeight="1" x14ac:dyDescent="0.4">
      <c r="A142" s="27" t="s">
        <v>138</v>
      </c>
      <c r="B142" s="84"/>
      <c r="C142" s="124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130"/>
      <c r="AC142" s="71">
        <f t="shared" si="16"/>
        <v>0</v>
      </c>
      <c r="AD142" s="51"/>
      <c r="AE142" s="52"/>
      <c r="AF142" s="15"/>
    </row>
    <row r="143" spans="1:32" ht="22.2" customHeight="1" x14ac:dyDescent="0.4">
      <c r="A143" s="26" t="s">
        <v>139</v>
      </c>
      <c r="B143" s="139" t="str">
        <f>+IF(SUM(B144,B147,B150,B153,B156,B159)=0,"NE",SUM(B144,B147,B150,B153,B156,B159))</f>
        <v>NE</v>
      </c>
      <c r="C143" s="139" t="str">
        <f t="shared" ref="C143:D143" si="18">+IF(SUM(C144,C147,C150,C153,C156,C159)=0,"NE",SUM(C144,C147,C150,C153,C156,C159))</f>
        <v>NE</v>
      </c>
      <c r="D143" s="139" t="str">
        <f t="shared" si="18"/>
        <v>NE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130"/>
      <c r="AC143" s="53">
        <f t="shared" si="16"/>
        <v>0</v>
      </c>
      <c r="AD143" s="51"/>
      <c r="AE143" s="52"/>
      <c r="AF143" s="93"/>
    </row>
    <row r="144" spans="1:32" ht="22.2" customHeight="1" x14ac:dyDescent="0.4">
      <c r="A144" s="28" t="s">
        <v>140</v>
      </c>
      <c r="B144" s="140" t="s">
        <v>224</v>
      </c>
      <c r="C144" s="140" t="s">
        <v>224</v>
      </c>
      <c r="D144" s="140" t="s">
        <v>224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130"/>
      <c r="AC144" s="140">
        <f>AC145+AC146</f>
        <v>0</v>
      </c>
      <c r="AD144" s="51"/>
      <c r="AE144" s="52"/>
      <c r="AF144" s="93"/>
    </row>
    <row r="145" spans="1:32" ht="22.2" customHeight="1" x14ac:dyDescent="0.4">
      <c r="A145" s="27" t="s">
        <v>141</v>
      </c>
      <c r="B145" s="142"/>
      <c r="C145" s="141"/>
      <c r="D145" s="140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143"/>
      <c r="AC145" s="71">
        <f t="shared" si="16"/>
        <v>0</v>
      </c>
      <c r="AD145" s="51"/>
      <c r="AE145" s="52"/>
      <c r="AF145" s="15"/>
    </row>
    <row r="146" spans="1:32" ht="22.2" customHeight="1" x14ac:dyDescent="0.4">
      <c r="A146" s="27" t="s">
        <v>142</v>
      </c>
      <c r="B146" s="142"/>
      <c r="C146" s="141"/>
      <c r="D146" s="140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143"/>
      <c r="AC146" s="71">
        <f t="shared" si="16"/>
        <v>0</v>
      </c>
      <c r="AD146" s="51"/>
      <c r="AE146" s="52"/>
      <c r="AF146" s="15"/>
    </row>
    <row r="147" spans="1:32" ht="22.2" customHeight="1" x14ac:dyDescent="0.4">
      <c r="A147" s="28" t="s">
        <v>143</v>
      </c>
      <c r="B147" s="140" t="s">
        <v>224</v>
      </c>
      <c r="C147" s="140" t="s">
        <v>224</v>
      </c>
      <c r="D147" s="140" t="s">
        <v>224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143"/>
      <c r="AC147" s="140">
        <f>AC148+AC149</f>
        <v>0</v>
      </c>
      <c r="AD147" s="51"/>
      <c r="AE147" s="52"/>
      <c r="AF147" s="93"/>
    </row>
    <row r="148" spans="1:32" ht="22.2" customHeight="1" x14ac:dyDescent="0.4">
      <c r="A148" s="27" t="s">
        <v>144</v>
      </c>
      <c r="B148" s="140"/>
      <c r="C148" s="141"/>
      <c r="D148" s="140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125"/>
      <c r="AC148" s="71">
        <f t="shared" si="16"/>
        <v>0</v>
      </c>
      <c r="AD148" s="51"/>
      <c r="AE148" s="52"/>
      <c r="AF148" s="15"/>
    </row>
    <row r="149" spans="1:32" ht="22.2" customHeight="1" x14ac:dyDescent="0.4">
      <c r="A149" s="27" t="s">
        <v>145</v>
      </c>
      <c r="B149" s="140"/>
      <c r="C149" s="141"/>
      <c r="D149" s="140"/>
      <c r="E149" s="86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130"/>
      <c r="AC149" s="71">
        <f t="shared" si="16"/>
        <v>0</v>
      </c>
      <c r="AD149" s="51"/>
      <c r="AE149" s="52"/>
      <c r="AF149" s="15"/>
    </row>
    <row r="150" spans="1:32" ht="22.2" customHeight="1" x14ac:dyDescent="0.4">
      <c r="A150" s="28" t="s">
        <v>146</v>
      </c>
      <c r="B150" s="140" t="s">
        <v>224</v>
      </c>
      <c r="C150" s="140" t="s">
        <v>224</v>
      </c>
      <c r="D150" s="140" t="s">
        <v>224</v>
      </c>
      <c r="E150" s="86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130"/>
      <c r="AC150" s="140">
        <f>AC151+AC152</f>
        <v>0</v>
      </c>
      <c r="AD150" s="51"/>
      <c r="AE150" s="52"/>
      <c r="AF150" s="93"/>
    </row>
    <row r="151" spans="1:32" ht="22.2" customHeight="1" x14ac:dyDescent="0.4">
      <c r="A151" s="27" t="s">
        <v>147</v>
      </c>
      <c r="B151" s="142"/>
      <c r="C151" s="141"/>
      <c r="D151" s="140"/>
      <c r="E151" s="86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130"/>
      <c r="AC151" s="71">
        <f t="shared" si="16"/>
        <v>0</v>
      </c>
      <c r="AD151" s="51"/>
      <c r="AE151" s="52"/>
      <c r="AF151" s="15"/>
    </row>
    <row r="152" spans="1:32" ht="22.2" customHeight="1" x14ac:dyDescent="0.4">
      <c r="A152" s="27" t="s">
        <v>148</v>
      </c>
      <c r="B152" s="142"/>
      <c r="C152" s="141"/>
      <c r="D152" s="140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143"/>
      <c r="AC152" s="71">
        <f t="shared" si="16"/>
        <v>0</v>
      </c>
      <c r="AD152" s="51"/>
      <c r="AE152" s="52"/>
      <c r="AF152" s="15"/>
    </row>
    <row r="153" spans="1:32" ht="22.2" customHeight="1" x14ac:dyDescent="0.4">
      <c r="A153" s="28" t="s">
        <v>149</v>
      </c>
      <c r="B153" s="140" t="s">
        <v>224</v>
      </c>
      <c r="C153" s="140" t="s">
        <v>224</v>
      </c>
      <c r="D153" s="140" t="s">
        <v>224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125"/>
      <c r="AC153" s="140">
        <f>AC154+AC155</f>
        <v>0</v>
      </c>
      <c r="AD153" s="51"/>
      <c r="AE153" s="52"/>
      <c r="AF153" s="93"/>
    </row>
    <row r="154" spans="1:32" ht="22.2" customHeight="1" x14ac:dyDescent="0.4">
      <c r="A154" s="27" t="s">
        <v>150</v>
      </c>
      <c r="B154" s="144"/>
      <c r="C154" s="145"/>
      <c r="D154" s="14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130"/>
      <c r="AC154" s="71">
        <f t="shared" si="16"/>
        <v>0</v>
      </c>
      <c r="AD154" s="51"/>
      <c r="AE154" s="52"/>
      <c r="AF154" s="15"/>
    </row>
    <row r="155" spans="1:32" ht="22.2" customHeight="1" x14ac:dyDescent="0.4">
      <c r="A155" s="27" t="s">
        <v>151</v>
      </c>
      <c r="B155" s="146"/>
      <c r="C155" s="147"/>
      <c r="D155" s="146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130"/>
      <c r="AC155" s="71">
        <f t="shared" si="16"/>
        <v>0</v>
      </c>
      <c r="AD155" s="51"/>
      <c r="AE155" s="52"/>
      <c r="AF155" s="15"/>
    </row>
    <row r="156" spans="1:32" ht="22.2" customHeight="1" x14ac:dyDescent="0.4">
      <c r="A156" s="28" t="s">
        <v>152</v>
      </c>
      <c r="B156" s="140" t="s">
        <v>224</v>
      </c>
      <c r="C156" s="140" t="s">
        <v>224</v>
      </c>
      <c r="D156" s="140" t="s">
        <v>224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130"/>
      <c r="AC156" s="140">
        <f>AC157+AC158</f>
        <v>0</v>
      </c>
      <c r="AD156" s="51"/>
      <c r="AE156" s="52"/>
      <c r="AF156" s="93"/>
    </row>
    <row r="157" spans="1:32" ht="22.2" customHeight="1" x14ac:dyDescent="0.4">
      <c r="A157" s="27" t="s">
        <v>153</v>
      </c>
      <c r="B157" s="144"/>
      <c r="C157" s="145"/>
      <c r="D157" s="14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130"/>
      <c r="AC157" s="71">
        <f t="shared" si="16"/>
        <v>0</v>
      </c>
      <c r="AD157" s="51"/>
      <c r="AE157" s="52"/>
      <c r="AF157" s="15"/>
    </row>
    <row r="158" spans="1:32" ht="22.2" customHeight="1" x14ac:dyDescent="0.4">
      <c r="A158" s="27" t="s">
        <v>154</v>
      </c>
      <c r="B158" s="146"/>
      <c r="C158" s="147"/>
      <c r="D158" s="146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130"/>
      <c r="AC158" s="71">
        <f t="shared" si="16"/>
        <v>0</v>
      </c>
      <c r="AD158" s="51"/>
      <c r="AE158" s="52"/>
      <c r="AF158" s="15"/>
    </row>
    <row r="159" spans="1:32" ht="22.2" customHeight="1" x14ac:dyDescent="0.4">
      <c r="A159" s="28" t="s">
        <v>155</v>
      </c>
      <c r="B159" s="140" t="s">
        <v>224</v>
      </c>
      <c r="C159" s="140" t="s">
        <v>224</v>
      </c>
      <c r="D159" s="140" t="s">
        <v>224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130"/>
      <c r="AC159" s="140">
        <f>AC160+AC161</f>
        <v>0</v>
      </c>
      <c r="AD159" s="51"/>
      <c r="AE159" s="52"/>
      <c r="AF159" s="93"/>
    </row>
    <row r="160" spans="1:32" ht="22.2" customHeight="1" x14ac:dyDescent="0.4">
      <c r="A160" s="27" t="s">
        <v>156</v>
      </c>
      <c r="B160" s="144"/>
      <c r="C160" s="145"/>
      <c r="D160" s="14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130"/>
      <c r="AC160" s="71">
        <f t="shared" si="16"/>
        <v>0</v>
      </c>
      <c r="AD160" s="51"/>
      <c r="AE160" s="52"/>
      <c r="AF160" s="15"/>
    </row>
    <row r="161" spans="1:32" ht="22.2" customHeight="1" x14ac:dyDescent="0.4">
      <c r="A161" s="27" t="s">
        <v>157</v>
      </c>
      <c r="B161" s="146"/>
      <c r="C161" s="147"/>
      <c r="D161" s="146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130"/>
      <c r="AC161" s="71">
        <f t="shared" si="16"/>
        <v>0</v>
      </c>
      <c r="AD161" s="51"/>
      <c r="AE161" s="52"/>
      <c r="AF161" s="15"/>
    </row>
    <row r="162" spans="1:32" ht="25.8" customHeight="1" x14ac:dyDescent="0.4">
      <c r="A162" s="26" t="s">
        <v>158</v>
      </c>
      <c r="B162" s="139">
        <f>B163+B168+B169</f>
        <v>1528.4141212</v>
      </c>
      <c r="C162" s="148">
        <f>C163+C173</f>
        <v>1632.3505372220109</v>
      </c>
      <c r="D162" s="149">
        <f>D163+D170+D171+D172+D173</f>
        <v>19495.895413875092</v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130"/>
      <c r="AC162" s="53">
        <f t="shared" ref="AC162:AC173" si="19">SUM(B162:AB162)</f>
        <v>22656.660072297105</v>
      </c>
      <c r="AD162" s="51"/>
      <c r="AE162" s="52"/>
      <c r="AF162" s="93">
        <f>AF163+AF168+AF169+AF170+AF171+AF172+AF173</f>
        <v>8.6544680066675639</v>
      </c>
    </row>
    <row r="163" spans="1:32" ht="22.2" customHeight="1" x14ac:dyDescent="0.4">
      <c r="A163" s="28" t="s">
        <v>159</v>
      </c>
      <c r="B163" s="67">
        <f>SUM(B164:B167)</f>
        <v>0</v>
      </c>
      <c r="C163" s="67">
        <f>SUM(C164:C167)</f>
        <v>1509.9976666652492</v>
      </c>
      <c r="D163" s="67">
        <f>SUM(D164:D167)</f>
        <v>643.21510226324267</v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130"/>
      <c r="AC163" s="71">
        <f t="shared" si="19"/>
        <v>2153.2127689284916</v>
      </c>
      <c r="AD163" s="51"/>
      <c r="AE163" s="52"/>
      <c r="AF163" s="73">
        <f>SUM(AF164:AF166)</f>
        <v>8.6544680066675639</v>
      </c>
    </row>
    <row r="164" spans="1:32" ht="22.2" customHeight="1" x14ac:dyDescent="0.4">
      <c r="A164" s="27" t="s">
        <v>160</v>
      </c>
      <c r="B164" s="67"/>
      <c r="C164" s="129">
        <v>593.16897623125624</v>
      </c>
      <c r="D164" s="67">
        <v>224.58576918154893</v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130"/>
      <c r="AC164" s="71">
        <f t="shared" si="19"/>
        <v>817.75474541280516</v>
      </c>
      <c r="AD164" s="51"/>
      <c r="AE164" s="52"/>
      <c r="AF164" s="61">
        <v>1.7030423695250174</v>
      </c>
    </row>
    <row r="165" spans="1:32" ht="22.2" customHeight="1" x14ac:dyDescent="0.4">
      <c r="A165" s="27" t="s">
        <v>161</v>
      </c>
      <c r="B165" s="67"/>
      <c r="C165" s="129">
        <v>666.3946656183798</v>
      </c>
      <c r="D165" s="67">
        <v>202.22167033341935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130"/>
      <c r="AC165" s="71">
        <f t="shared" si="19"/>
        <v>868.6163359517991</v>
      </c>
      <c r="AD165" s="51"/>
      <c r="AE165" s="52"/>
      <c r="AF165" s="61">
        <v>3.5976778414008441</v>
      </c>
    </row>
    <row r="166" spans="1:32" ht="22.2" customHeight="1" x14ac:dyDescent="0.4">
      <c r="A166" s="27" t="s">
        <v>162</v>
      </c>
      <c r="B166" s="67"/>
      <c r="C166" s="129">
        <v>250.4340248156131</v>
      </c>
      <c r="D166" s="67">
        <v>216.40766274827439</v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130"/>
      <c r="AC166" s="71">
        <f t="shared" si="19"/>
        <v>466.84168756388749</v>
      </c>
      <c r="AD166" s="51"/>
      <c r="AE166" s="52"/>
      <c r="AF166" s="15">
        <v>3.3537477957417012</v>
      </c>
    </row>
    <row r="167" spans="1:32" ht="22.2" customHeight="1" x14ac:dyDescent="0.4">
      <c r="A167" s="27" t="s">
        <v>163</v>
      </c>
      <c r="B167" s="67"/>
      <c r="C167" s="129"/>
      <c r="D167" s="67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130"/>
      <c r="AC167" s="71">
        <f t="shared" si="19"/>
        <v>0</v>
      </c>
      <c r="AD167" s="51"/>
      <c r="AE167" s="52"/>
      <c r="AF167" s="15"/>
    </row>
    <row r="168" spans="1:32" ht="22.2" customHeight="1" x14ac:dyDescent="0.4">
      <c r="A168" s="28" t="s">
        <v>164</v>
      </c>
      <c r="B168" s="67">
        <v>43.844121199999996</v>
      </c>
      <c r="C168" s="130"/>
      <c r="D168" s="8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130"/>
      <c r="AC168" s="71">
        <f t="shared" si="19"/>
        <v>43.844121199999996</v>
      </c>
      <c r="AD168" s="51"/>
      <c r="AE168" s="52"/>
      <c r="AF168" s="15"/>
    </row>
    <row r="169" spans="1:32" ht="22.2" customHeight="1" x14ac:dyDescent="0.4">
      <c r="A169" s="28" t="s">
        <v>165</v>
      </c>
      <c r="B169" s="67">
        <v>1484.57</v>
      </c>
      <c r="C169" s="129"/>
      <c r="D169" s="67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130"/>
      <c r="AC169" s="71">
        <f t="shared" si="19"/>
        <v>1484.57</v>
      </c>
      <c r="AD169" s="51"/>
      <c r="AE169" s="52"/>
      <c r="AF169" s="15"/>
    </row>
    <row r="170" spans="1:32" ht="22.2" customHeight="1" x14ac:dyDescent="0.4">
      <c r="A170" s="28" t="s">
        <v>166</v>
      </c>
      <c r="B170" s="67"/>
      <c r="C170" s="129"/>
      <c r="D170" s="67">
        <v>11217.48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130"/>
      <c r="AC170" s="71">
        <f t="shared" si="19"/>
        <v>11217.48</v>
      </c>
      <c r="AD170" s="51"/>
      <c r="AE170" s="52"/>
      <c r="AF170" s="15"/>
    </row>
    <row r="171" spans="1:32" ht="22.2" customHeight="1" x14ac:dyDescent="0.4">
      <c r="A171" s="28" t="s">
        <v>167</v>
      </c>
      <c r="B171" s="67"/>
      <c r="C171" s="129"/>
      <c r="D171" s="67">
        <v>6175.43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130"/>
      <c r="AC171" s="71">
        <f t="shared" si="19"/>
        <v>6175.43</v>
      </c>
      <c r="AD171" s="51"/>
      <c r="AE171" s="52"/>
      <c r="AF171" s="15"/>
    </row>
    <row r="172" spans="1:32" ht="29.4" customHeight="1" x14ac:dyDescent="0.4">
      <c r="A172" s="28" t="s">
        <v>168</v>
      </c>
      <c r="B172" s="84"/>
      <c r="C172" s="130"/>
      <c r="D172" s="67">
        <v>1459.7703116118487</v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130"/>
      <c r="AC172" s="71">
        <f t="shared" si="19"/>
        <v>1459.7703116118487</v>
      </c>
      <c r="AD172" s="51"/>
      <c r="AE172" s="52"/>
      <c r="AF172" s="15"/>
    </row>
    <row r="173" spans="1:32" ht="22.2" customHeight="1" x14ac:dyDescent="0.4">
      <c r="A173" s="28" t="s">
        <v>169</v>
      </c>
      <c r="B173" s="84"/>
      <c r="C173" s="150">
        <v>122.3528705567616</v>
      </c>
      <c r="D173" s="67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130"/>
      <c r="AC173" s="71">
        <f t="shared" si="19"/>
        <v>122.3528705567616</v>
      </c>
      <c r="AD173" s="51"/>
      <c r="AE173" s="52"/>
      <c r="AF173" s="15"/>
    </row>
    <row r="174" spans="1:32" ht="22.2" customHeight="1" x14ac:dyDescent="0.4">
      <c r="A174" s="26" t="s">
        <v>170</v>
      </c>
      <c r="B174" s="90" t="str">
        <f>B175</f>
        <v>NE</v>
      </c>
      <c r="C174" s="90" t="str">
        <f t="shared" ref="C174:D174" si="20">C175</f>
        <v>NE</v>
      </c>
      <c r="D174" s="90" t="str">
        <f t="shared" si="20"/>
        <v>NE</v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130"/>
      <c r="AC174" s="53">
        <f>AC175</f>
        <v>0</v>
      </c>
      <c r="AD174" s="51"/>
      <c r="AE174" s="52"/>
      <c r="AF174" s="15"/>
    </row>
    <row r="175" spans="1:32" ht="22.2" customHeight="1" x14ac:dyDescent="0.4">
      <c r="A175" s="28" t="s">
        <v>171</v>
      </c>
      <c r="B175" s="84" t="s">
        <v>224</v>
      </c>
      <c r="C175" s="130" t="s">
        <v>224</v>
      </c>
      <c r="D175" s="84" t="s">
        <v>224</v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130"/>
      <c r="AC175" s="71">
        <f>SUM(B175:AB175)</f>
        <v>0</v>
      </c>
      <c r="AD175" s="51"/>
      <c r="AE175" s="52"/>
      <c r="AF175" s="15"/>
    </row>
    <row r="176" spans="1:32" ht="22.2" customHeight="1" thickBot="1" x14ac:dyDescent="0.45">
      <c r="A176" s="29" t="s">
        <v>172</v>
      </c>
      <c r="B176" s="152"/>
      <c r="C176" s="153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54"/>
      <c r="AC176" s="155">
        <f>SUM(B176:AB176)</f>
        <v>0</v>
      </c>
      <c r="AD176" s="119"/>
      <c r="AE176" s="52"/>
      <c r="AF176" s="21"/>
    </row>
    <row r="177" spans="1:32" ht="22.2" customHeight="1" x14ac:dyDescent="0.4">
      <c r="A177" s="20" t="s">
        <v>173</v>
      </c>
      <c r="B177" s="156">
        <f>B178+B182+B183+B186+B189</f>
        <v>1734.2392156834164</v>
      </c>
      <c r="C177" s="156">
        <f>C178+C182+C183+C186+C189</f>
        <v>56262.696073463114</v>
      </c>
      <c r="D177" s="156">
        <f>D178+D182+D183+D186+D189</f>
        <v>5820.8020477351583</v>
      </c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8"/>
      <c r="AC177" s="156">
        <f>AC178+AC182+AC183+AC186+AC189</f>
        <v>63817.737336881692</v>
      </c>
      <c r="AD177" s="51"/>
      <c r="AE177" s="159"/>
      <c r="AF177" s="47">
        <f>AF178+AF182+AF183+AF186+AF189</f>
        <v>1.4350000000000001</v>
      </c>
    </row>
    <row r="178" spans="1:32" ht="22.2" customHeight="1" x14ac:dyDescent="0.4">
      <c r="A178" s="30" t="s">
        <v>174</v>
      </c>
      <c r="B178" s="91"/>
      <c r="C178" s="90">
        <f>C179+C180+C181</f>
        <v>29585.331375098525</v>
      </c>
      <c r="D178" s="90">
        <f>D179+D180+D181</f>
        <v>0</v>
      </c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160"/>
      <c r="AC178" s="57">
        <f>SUM(AC179:AC181)</f>
        <v>29585.331375098525</v>
      </c>
      <c r="AD178" s="51"/>
      <c r="AF178" s="90"/>
    </row>
    <row r="179" spans="1:32" ht="22.2" customHeight="1" x14ac:dyDescent="0.4">
      <c r="A179" s="189" t="s">
        <v>175</v>
      </c>
      <c r="B179" s="91"/>
      <c r="C179" s="67">
        <v>14034.790845133446</v>
      </c>
      <c r="D179" s="90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160"/>
      <c r="AC179" s="66">
        <f>SUM(B179:AB179)</f>
        <v>14034.790845133446</v>
      </c>
      <c r="AD179" s="51"/>
      <c r="AF179" s="15"/>
    </row>
    <row r="180" spans="1:32" ht="22.2" customHeight="1" x14ac:dyDescent="0.4">
      <c r="A180" s="189" t="s">
        <v>176</v>
      </c>
      <c r="B180" s="91"/>
      <c r="C180" s="67">
        <v>5546.2496402131692</v>
      </c>
      <c r="D180" s="90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160"/>
      <c r="AC180" s="66">
        <f>SUM(B180:AB180)</f>
        <v>5546.2496402131692</v>
      </c>
      <c r="AD180" s="51"/>
      <c r="AE180" s="161"/>
      <c r="AF180" s="15"/>
    </row>
    <row r="181" spans="1:32" ht="22.2" customHeight="1" x14ac:dyDescent="0.4">
      <c r="A181" s="189" t="s">
        <v>177</v>
      </c>
      <c r="B181" s="91"/>
      <c r="C181" s="67">
        <v>10004.29088975191</v>
      </c>
      <c r="D181" s="90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160"/>
      <c r="AC181" s="66">
        <f>SUM(B181:AB181)</f>
        <v>10004.29088975191</v>
      </c>
      <c r="AD181" s="51"/>
      <c r="AE181" s="161"/>
      <c r="AF181" s="15"/>
    </row>
    <row r="182" spans="1:32" ht="22.2" customHeight="1" x14ac:dyDescent="0.4">
      <c r="A182" s="30" t="s">
        <v>178</v>
      </c>
      <c r="B182" s="91"/>
      <c r="C182" s="90">
        <v>117.98625440000004</v>
      </c>
      <c r="D182" s="90">
        <v>83.749171650000008</v>
      </c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160"/>
      <c r="AC182" s="57">
        <f>SUM(B182:AB182)</f>
        <v>201.73542605000006</v>
      </c>
      <c r="AD182" s="51"/>
      <c r="AE182" s="162"/>
      <c r="AF182" s="15"/>
    </row>
    <row r="183" spans="1:32" ht="30.6" customHeight="1" x14ac:dyDescent="0.4">
      <c r="A183" s="30" t="s">
        <v>179</v>
      </c>
      <c r="B183" s="90">
        <f>B184+B185</f>
        <v>1734.2392156834164</v>
      </c>
      <c r="C183" s="90">
        <f>C184+C185</f>
        <v>754.49609506876948</v>
      </c>
      <c r="D183" s="90">
        <f>D184+D185</f>
        <v>165.54063584240723</v>
      </c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57">
        <f>AC184+AC185</f>
        <v>2654.2759465945933</v>
      </c>
      <c r="AD183" s="51"/>
      <c r="AE183" s="159"/>
      <c r="AF183" s="53">
        <f>AF184+AF185</f>
        <v>1.4350000000000001</v>
      </c>
    </row>
    <row r="184" spans="1:32" ht="22.2" customHeight="1" x14ac:dyDescent="0.4">
      <c r="A184" s="189" t="s">
        <v>180</v>
      </c>
      <c r="B184" s="67">
        <v>28.597444033234897</v>
      </c>
      <c r="C184" s="67">
        <v>4.1420653521576686E-2</v>
      </c>
      <c r="D184" s="67">
        <v>0.76276052369234182</v>
      </c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66">
        <f>SUM(B184:AB184)</f>
        <v>29.401625210448817</v>
      </c>
      <c r="AD184" s="51"/>
      <c r="AE184" s="159"/>
      <c r="AF184" s="15"/>
    </row>
    <row r="185" spans="1:32" ht="22.2" customHeight="1" x14ac:dyDescent="0.4">
      <c r="A185" s="189" t="s">
        <v>181</v>
      </c>
      <c r="B185" s="67">
        <v>1705.6417716501815</v>
      </c>
      <c r="C185" s="68">
        <v>754.45467441524795</v>
      </c>
      <c r="D185" s="68">
        <v>164.77787531871488</v>
      </c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160"/>
      <c r="AC185" s="66">
        <f>SUM(B185:AB185)</f>
        <v>2624.8743213841444</v>
      </c>
      <c r="AD185" s="51"/>
      <c r="AE185" s="159"/>
      <c r="AF185" s="15">
        <v>1.4350000000000001</v>
      </c>
    </row>
    <row r="186" spans="1:32" ht="22.2" customHeight="1" x14ac:dyDescent="0.4">
      <c r="A186" s="26" t="s">
        <v>182</v>
      </c>
      <c r="B186" s="91"/>
      <c r="C186" s="53">
        <f>C187+C188</f>
        <v>25804.882348895822</v>
      </c>
      <c r="D186" s="53">
        <f>D187+D188</f>
        <v>5571.5122402427514</v>
      </c>
      <c r="E186" s="8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6"/>
      <c r="AC186" s="57">
        <f>AC187+AC188</f>
        <v>31376.39458913857</v>
      </c>
      <c r="AD186" s="51"/>
      <c r="AE186" s="159"/>
      <c r="AF186" s="53"/>
    </row>
    <row r="187" spans="1:32" ht="22.2" customHeight="1" x14ac:dyDescent="0.4">
      <c r="A187" s="189" t="s">
        <v>183</v>
      </c>
      <c r="B187" s="91"/>
      <c r="C187" s="68">
        <v>4930.620916266349</v>
      </c>
      <c r="D187" s="68">
        <v>2781.0211748589486</v>
      </c>
      <c r="E187" s="86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5"/>
      <c r="AC187" s="66">
        <f>SUM(B187:AB187)</f>
        <v>7711.6420911252972</v>
      </c>
      <c r="AD187" s="51"/>
      <c r="AE187" s="159"/>
      <c r="AF187" s="15"/>
    </row>
    <row r="188" spans="1:32" ht="22.2" customHeight="1" x14ac:dyDescent="0.4">
      <c r="A188" s="189" t="s">
        <v>184</v>
      </c>
      <c r="B188" s="91"/>
      <c r="C188" s="68">
        <v>20874.261432629472</v>
      </c>
      <c r="D188" s="68">
        <v>2790.4910653838033</v>
      </c>
      <c r="E188" s="86"/>
      <c r="F188" s="63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163"/>
      <c r="AC188" s="66">
        <f>SUM(B188:AB188)</f>
        <v>23664.752498013273</v>
      </c>
      <c r="AD188" s="51"/>
      <c r="AE188" s="159"/>
      <c r="AF188" s="15"/>
    </row>
    <row r="189" spans="1:32" ht="22.2" customHeight="1" thickBot="1" x14ac:dyDescent="0.45">
      <c r="A189" s="26" t="s">
        <v>185</v>
      </c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64"/>
      <c r="AC189" s="57">
        <f>SUM(B189:AB189)</f>
        <v>0</v>
      </c>
      <c r="AD189" s="51"/>
      <c r="AE189" s="159"/>
      <c r="AF189" s="21"/>
    </row>
    <row r="190" spans="1:32" ht="22.2" customHeight="1" thickBot="1" x14ac:dyDescent="0.45">
      <c r="A190" s="12" t="s">
        <v>205</v>
      </c>
      <c r="B190" s="43">
        <f t="shared" ref="B190:AB190" si="21">B177+B120+B67+B9</f>
        <v>456265.87644108996</v>
      </c>
      <c r="C190" s="43">
        <f t="shared" si="21"/>
        <v>198041.61451036838</v>
      </c>
      <c r="D190" s="43">
        <f t="shared" si="21"/>
        <v>36315.629129934547</v>
      </c>
      <c r="E190" s="43">
        <f t="shared" si="21"/>
        <v>1974.5979540799583</v>
      </c>
      <c r="F190" s="43">
        <f t="shared" si="21"/>
        <v>1670.8277301253142</v>
      </c>
      <c r="G190" s="43">
        <f t="shared" si="21"/>
        <v>5.8578827999999996</v>
      </c>
      <c r="H190" s="43">
        <f t="shared" si="21"/>
        <v>34.84170315475906</v>
      </c>
      <c r="I190" s="43">
        <f t="shared" si="21"/>
        <v>0.27591251744520889</v>
      </c>
      <c r="J190" s="43">
        <f t="shared" si="21"/>
        <v>8421.0118182033621</v>
      </c>
      <c r="K190" s="43">
        <f t="shared" si="21"/>
        <v>8706.6432807870806</v>
      </c>
      <c r="L190" s="43">
        <f t="shared" si="21"/>
        <v>138.09335693428534</v>
      </c>
      <c r="M190" s="43">
        <f t="shared" si="21"/>
        <v>165.23410731467754</v>
      </c>
      <c r="N190" s="43">
        <f t="shared" si="21"/>
        <v>510.86626670856884</v>
      </c>
      <c r="O190" s="43">
        <f t="shared" si="21"/>
        <v>40.715859638296344</v>
      </c>
      <c r="P190" s="43">
        <f t="shared" si="21"/>
        <v>63.541467752032176</v>
      </c>
      <c r="Q190" s="43">
        <f t="shared" si="21"/>
        <v>60.067922749144557</v>
      </c>
      <c r="R190" s="43">
        <f t="shared" si="21"/>
        <v>4.3641502456086272</v>
      </c>
      <c r="S190" s="43">
        <f t="shared" si="21"/>
        <v>1589.4289776749761</v>
      </c>
      <c r="T190" s="43">
        <f t="shared" si="21"/>
        <v>1.856249614848289E-3</v>
      </c>
      <c r="U190" s="43">
        <f t="shared" si="21"/>
        <v>28.669998914020361</v>
      </c>
      <c r="V190" s="43">
        <f t="shared" si="21"/>
        <v>3.2333017769671715</v>
      </c>
      <c r="W190" s="43">
        <f t="shared" si="21"/>
        <v>0.29995041830455227</v>
      </c>
      <c r="X190" s="43">
        <f t="shared" si="21"/>
        <v>3.3702294191522724E-6</v>
      </c>
      <c r="Y190" s="43">
        <f t="shared" si="21"/>
        <v>0.10728886272576382</v>
      </c>
      <c r="Z190" s="43">
        <f t="shared" si="21"/>
        <v>2.246819612768182E-6</v>
      </c>
      <c r="AA190" s="43">
        <f t="shared" si="21"/>
        <v>2.9646295575443782</v>
      </c>
      <c r="AB190" s="43">
        <f t="shared" si="21"/>
        <v>2.4985738777464417</v>
      </c>
      <c r="AC190" s="43">
        <f>SUM(B190:AB190)</f>
        <v>714047.26407735224</v>
      </c>
      <c r="AD190" s="51"/>
      <c r="AE190" s="159"/>
      <c r="AF190" s="165">
        <f>AF177+AF120+AF67+AF9</f>
        <v>66.371686880574899</v>
      </c>
    </row>
    <row r="191" spans="1:32" ht="22.2" customHeight="1" thickBot="1" x14ac:dyDescent="0.45">
      <c r="A191" s="11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7"/>
      <c r="AC191" s="166"/>
      <c r="AD191" s="51"/>
      <c r="AE191" s="159"/>
      <c r="AF191" s="168"/>
    </row>
    <row r="192" spans="1:32" ht="22.2" customHeight="1" x14ac:dyDescent="0.4">
      <c r="A192" s="22" t="s">
        <v>18</v>
      </c>
      <c r="B192" s="169">
        <f>SUM(B193:B194)</f>
        <v>4531.3951812346095</v>
      </c>
      <c r="C192" s="169">
        <f t="shared" ref="C192:D192" si="22">SUM(C193:C194)</f>
        <v>0.87366550293867717</v>
      </c>
      <c r="D192" s="169">
        <f t="shared" si="22"/>
        <v>33.074479754107067</v>
      </c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1"/>
      <c r="AC192" s="57">
        <f>SUM(B192:AB192)</f>
        <v>4565.3433264916557</v>
      </c>
      <c r="AD192" s="51"/>
      <c r="AE192" s="159"/>
      <c r="AF192" s="23">
        <f>AF193</f>
        <v>6.4140077603942414E-2</v>
      </c>
    </row>
    <row r="193" spans="1:32" ht="22.2" customHeight="1" x14ac:dyDescent="0.4">
      <c r="A193" s="31" t="s">
        <v>19</v>
      </c>
      <c r="B193" s="172">
        <v>4531.3951812346095</v>
      </c>
      <c r="C193" s="100">
        <v>0.87366550293867717</v>
      </c>
      <c r="D193" s="100">
        <v>33.074479754107067</v>
      </c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6"/>
      <c r="AC193" s="66">
        <f>SUM(B193:AB193)</f>
        <v>4565.3433264916557</v>
      </c>
      <c r="AD193" s="51"/>
      <c r="AE193" s="159"/>
      <c r="AF193" s="15">
        <v>6.4140077603942414E-2</v>
      </c>
    </row>
    <row r="194" spans="1:32" ht="22.2" customHeight="1" thickBot="1" x14ac:dyDescent="0.45">
      <c r="A194" s="32" t="s">
        <v>23</v>
      </c>
      <c r="B194" s="173"/>
      <c r="C194" s="174"/>
      <c r="D194" s="153"/>
      <c r="E194" s="175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64"/>
      <c r="AC194" s="176"/>
      <c r="AD194" s="51"/>
      <c r="AE194" s="159"/>
      <c r="AF194" s="17"/>
    </row>
    <row r="195" spans="1:32" ht="22.2" customHeight="1" thickBot="1" x14ac:dyDescent="0.45">
      <c r="A195" s="24" t="s">
        <v>206</v>
      </c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8"/>
      <c r="AC195" s="43">
        <v>30162.580555086664</v>
      </c>
      <c r="AD195" s="179"/>
      <c r="AE195" s="159"/>
      <c r="AF195" s="180"/>
    </row>
    <row r="196" spans="1:32" ht="27.6" customHeight="1" x14ac:dyDescent="0.4">
      <c r="A196" s="181"/>
      <c r="AB196" s="182"/>
      <c r="AC196" s="183"/>
    </row>
    <row r="197" spans="1:32" ht="27.6" customHeight="1" x14ac:dyDescent="0.4">
      <c r="A197" s="25" t="s">
        <v>20</v>
      </c>
      <c r="B197" s="184" t="s">
        <v>207</v>
      </c>
      <c r="AC197" s="185"/>
    </row>
    <row r="198" spans="1:32" ht="27.6" customHeight="1" x14ac:dyDescent="0.4">
      <c r="A198" s="181"/>
      <c r="B198" s="33" t="s">
        <v>225</v>
      </c>
    </row>
    <row r="199" spans="1:32" ht="27.6" customHeight="1" x14ac:dyDescent="0.4">
      <c r="A199" s="181"/>
    </row>
    <row r="200" spans="1:32" ht="27.6" customHeight="1" x14ac:dyDescent="0.4">
      <c r="A200" s="181"/>
    </row>
    <row r="201" spans="1:32" ht="27.6" customHeight="1" x14ac:dyDescent="0.4">
      <c r="A201" s="181"/>
    </row>
  </sheetData>
  <mergeCells count="11">
    <mergeCell ref="AD4:AD7"/>
    <mergeCell ref="A2:A5"/>
    <mergeCell ref="AF2:AF6"/>
    <mergeCell ref="B4:B5"/>
    <mergeCell ref="C4:C5"/>
    <mergeCell ref="D4:D5"/>
    <mergeCell ref="E4:T4"/>
    <mergeCell ref="U4:Z4"/>
    <mergeCell ref="AA4:AA5"/>
    <mergeCell ref="AB4:AB5"/>
    <mergeCell ref="AC4:AC7"/>
  </mergeCells>
  <pageMargins left="0.70866141732283472" right="0.70866141732283472" top="0.74803149606299213" bottom="0.74803149606299213" header="0.31496062992125984" footer="0.31496062992125984"/>
  <pageSetup scale="58" fitToWidth="2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Fabiola Ramírez Hernández</dc:creator>
  <cp:lastModifiedBy>Irma Fabiola Ramirez Hernandez</cp:lastModifiedBy>
  <cp:lastPrinted>2017-10-12T20:20:55Z</cp:lastPrinted>
  <dcterms:created xsi:type="dcterms:W3CDTF">2017-07-26T19:43:30Z</dcterms:created>
  <dcterms:modified xsi:type="dcterms:W3CDTF">2023-08-31T18:07:56Z</dcterms:modified>
</cp:coreProperties>
</file>