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24226"/>
  <mc:AlternateContent xmlns:mc="http://schemas.openxmlformats.org/markup-compatibility/2006">
    <mc:Choice Requires="x15">
      <x15ac:absPath xmlns:x15ac="http://schemas.microsoft.com/office/spreadsheetml/2010/11/ac" url="I:\03-PROY ALM ENE\04-INFORMES ESP\02\Tablas V11 ESPAÑOL\"/>
    </mc:Choice>
  </mc:AlternateContent>
  <xr:revisionPtr revIDLastSave="0" documentId="13_ncr:1_{3D0F043D-5AE7-4377-A090-1AFADBEA2546}" xr6:coauthVersionLast="45" xr6:coauthVersionMax="45" xr10:uidLastSave="{00000000-0000-0000-0000-000000000000}"/>
  <bookViews>
    <workbookView xWindow="-120" yWindow="-120" windowWidth="29040" windowHeight="15840" xr2:uid="{00000000-000D-0000-FFFF-FFFF00000000}"/>
  </bookViews>
  <sheets>
    <sheet name="Molten Salts" sheetId="1" r:id="rId1"/>
    <sheet name="Data" sheetId="2" r:id="rId2"/>
    <sheet name="Uncertanties" sheetId="3" r:id="rId3"/>
  </sheets>
  <externalReferences>
    <externalReference r:id="rId4"/>
    <externalReference r:id="rId5"/>
  </externalReferences>
  <definedNames>
    <definedName name="BTV11_15">'[1]arbejds ark LARGE New'!$K$33</definedName>
    <definedName name="BVT17_15">'[1]arbejds ark LARGE New'!$S$67</definedName>
    <definedName name="EUR16tilEUR15">'[1]22 Photovoltaics  LARGE Old'!$N$2</definedName>
    <definedName name="Index" localSheetId="0">#REF!</definedName>
    <definedName name="Index">#REF!</definedName>
    <definedName name="Sheet" localSheetId="0">#REF!</definedName>
    <definedName name="Sheet">#REF!</definedName>
    <definedName name="Start10">'[2]03 Lithium Ion Battery'!#REF!</definedName>
    <definedName name="Start11" localSheetId="0">'Molten Salts'!$H$1</definedName>
    <definedName name="Start13" localSheetId="0">#REF!</definedName>
    <definedName name="Start13">#REF!</definedName>
    <definedName name="Start14" localSheetId="0">#REF!</definedName>
    <definedName name="Start14">#REF!</definedName>
    <definedName name="Start15" localSheetId="0">#REF!</definedName>
    <definedName name="Start15">#REF!</definedName>
    <definedName name="Start16" localSheetId="0">#REF!</definedName>
    <definedName name="Start16">#REF!</definedName>
    <definedName name="Start17" localSheetId="0">#REF!</definedName>
    <definedName name="Start17">#REF!</definedName>
    <definedName name="Start18" localSheetId="0">#REF!</definedName>
    <definedName name="Start18">#REF!</definedName>
    <definedName name="Start19" localSheetId="0">#REF!</definedName>
    <definedName name="Start19">#REF!</definedName>
    <definedName name="Start2" localSheetId="0">#REF!</definedName>
    <definedName name="Start2">#REF!</definedName>
    <definedName name="Start20" localSheetId="0">#REF!</definedName>
    <definedName name="Start20">#REF!</definedName>
    <definedName name="Start21" localSheetId="0">#REF!</definedName>
    <definedName name="Start21">#REF!</definedName>
    <definedName name="Start22" localSheetId="0">#REF!</definedName>
    <definedName name="Start22">#REF!</definedName>
    <definedName name="Start23" localSheetId="0">#REF!</definedName>
    <definedName name="Start23">#REF!</definedName>
    <definedName name="Start24" localSheetId="0">#REF!</definedName>
    <definedName name="Start24">#REF!</definedName>
    <definedName name="Start25" localSheetId="0">#REF!</definedName>
    <definedName name="Start25">#REF!</definedName>
    <definedName name="Start26" localSheetId="0">#REF!</definedName>
    <definedName name="Start26">#REF!</definedName>
    <definedName name="Start27" localSheetId="0">#REF!</definedName>
    <definedName name="Start27">#REF!</definedName>
    <definedName name="Start28" localSheetId="0">#REF!</definedName>
    <definedName name="Start28">#REF!</definedName>
    <definedName name="Start29" localSheetId="0">#REF!</definedName>
    <definedName name="Start29">#REF!</definedName>
    <definedName name="Start3" localSheetId="0">#REF!</definedName>
    <definedName name="Start3">#REF!</definedName>
    <definedName name="Start30" localSheetId="0">#REF!</definedName>
    <definedName name="Start30">#REF!</definedName>
    <definedName name="Start31" localSheetId="0">#REF!</definedName>
    <definedName name="Start31">#REF!</definedName>
    <definedName name="Start32" localSheetId="0">#REF!</definedName>
    <definedName name="Start32">#REF!</definedName>
    <definedName name="Start33" localSheetId="0">#REF!</definedName>
    <definedName name="Start33">#REF!</definedName>
    <definedName name="Start34" localSheetId="0">#REF!</definedName>
    <definedName name="Start34">#REF!</definedName>
    <definedName name="Start35" localSheetId="0">#REF!</definedName>
    <definedName name="Start35">#REF!</definedName>
    <definedName name="Start36" localSheetId="0">#REF!</definedName>
    <definedName name="Start36">#REF!</definedName>
    <definedName name="Start37" localSheetId="0">#REF!</definedName>
    <definedName name="Start37">#REF!</definedName>
    <definedName name="Start38" localSheetId="0">#REF!</definedName>
    <definedName name="Start38">#REF!</definedName>
    <definedName name="Start39" localSheetId="0">#REF!</definedName>
    <definedName name="Start39">#REF!</definedName>
    <definedName name="Start4" localSheetId="0">#REF!</definedName>
    <definedName name="Start4">#REF!</definedName>
    <definedName name="Start40" localSheetId="0">#REF!</definedName>
    <definedName name="Start40">#REF!</definedName>
    <definedName name="Start41" localSheetId="0">#REF!</definedName>
    <definedName name="Start41">#REF!</definedName>
    <definedName name="Start42" localSheetId="0">#REF!</definedName>
    <definedName name="Start42">#REF!</definedName>
    <definedName name="Start43" localSheetId="0">#REF!</definedName>
    <definedName name="Start43">#REF!</definedName>
    <definedName name="Start44" localSheetId="0">#REF!</definedName>
    <definedName name="Start44">#REF!</definedName>
    <definedName name="Start45" localSheetId="0">#REF!</definedName>
    <definedName name="Start45">#REF!</definedName>
    <definedName name="Start46" localSheetId="0">#REF!</definedName>
    <definedName name="Start46">#REF!</definedName>
    <definedName name="Start47" localSheetId="0">#REF!</definedName>
    <definedName name="Start47">#REF!</definedName>
    <definedName name="Start5" localSheetId="0">#REF!</definedName>
    <definedName name="Start5">#REF!</definedName>
    <definedName name="Start6" localSheetId="0">#REF!</definedName>
    <definedName name="Start6">#REF!</definedName>
    <definedName name="Start7" localSheetId="0">#REF!</definedName>
    <definedName name="Start7">#REF!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4" i="1" l="1"/>
  <c r="D22" i="2" l="1"/>
  <c r="D21" i="2"/>
  <c r="D34" i="1"/>
  <c r="D32" i="1" s="1"/>
  <c r="D15" i="2" l="1"/>
  <c r="F13" i="2"/>
  <c r="G13" i="2" s="1"/>
  <c r="F20" i="2" l="1"/>
  <c r="G20" i="2" s="1"/>
  <c r="G7" i="2"/>
  <c r="F7" i="2"/>
  <c r="D7" i="2"/>
  <c r="D6" i="2"/>
  <c r="J26" i="1" l="1"/>
  <c r="J31" i="1" s="1"/>
  <c r="I26" i="1"/>
  <c r="I31" i="1" s="1"/>
  <c r="H26" i="1"/>
  <c r="H31" i="1" s="1"/>
  <c r="G26" i="1"/>
  <c r="G31" i="1" s="1"/>
  <c r="F26" i="1"/>
  <c r="F31" i="1" s="1"/>
  <c r="E26" i="1"/>
  <c r="E31" i="1" s="1"/>
  <c r="D26" i="1"/>
  <c r="D31" i="1" s="1"/>
  <c r="J35" i="1" l="1"/>
  <c r="J33" i="1" s="1"/>
  <c r="J34" i="1"/>
  <c r="J32" i="1" s="1"/>
  <c r="I35" i="1"/>
  <c r="I33" i="1" s="1"/>
  <c r="I34" i="1"/>
  <c r="I32" i="1" s="1"/>
  <c r="H33" i="1"/>
  <c r="G33" i="1"/>
  <c r="F33" i="1"/>
  <c r="E33" i="1"/>
  <c r="H32" i="1"/>
  <c r="G32" i="1"/>
  <c r="F32" i="1"/>
  <c r="E32" i="1"/>
  <c r="H24" i="1" l="1"/>
  <c r="J24" i="1"/>
  <c r="I24" i="1"/>
  <c r="G24" i="1"/>
  <c r="J12" i="1"/>
  <c r="I12" i="1"/>
  <c r="H12" i="1"/>
  <c r="G12" i="1"/>
  <c r="F12" i="1"/>
  <c r="E12" i="1"/>
  <c r="D12" i="1"/>
  <c r="J14" i="1" l="1"/>
  <c r="I14" i="1"/>
  <c r="J13" i="1"/>
  <c r="I13" i="1"/>
  <c r="H13" i="1"/>
  <c r="G13" i="1"/>
  <c r="F13" i="1"/>
  <c r="E13" i="1"/>
  <c r="D13" i="1"/>
  <c r="F19" i="2" l="1"/>
  <c r="G19" i="2" s="1"/>
  <c r="F18" i="2"/>
  <c r="G18" i="2" s="1"/>
  <c r="F17" i="2"/>
  <c r="G17" i="2" s="1"/>
  <c r="F11" i="2"/>
  <c r="G11" i="2" s="1"/>
  <c r="F5" i="2"/>
  <c r="F4" i="2"/>
  <c r="G4" i="2" s="1"/>
  <c r="F3" i="2"/>
  <c r="G3" i="2" s="1"/>
  <c r="F2" i="2"/>
  <c r="G5" i="2" l="1"/>
  <c r="G6" i="2" s="1"/>
  <c r="F6" i="2"/>
  <c r="G2" i="2"/>
  <c r="F22" i="2"/>
  <c r="F21" i="2"/>
  <c r="F15" i="2"/>
  <c r="F24" i="1"/>
  <c r="E24" i="1"/>
  <c r="D35" i="1"/>
  <c r="D33" i="1" s="1"/>
  <c r="G22" i="2" l="1"/>
  <c r="G21" i="2"/>
  <c r="G15" i="2"/>
</calcChain>
</file>

<file path=xl/sharedStrings.xml><?xml version="1.0" encoding="utf-8"?>
<sst xmlns="http://schemas.openxmlformats.org/spreadsheetml/2006/main" count="296" uniqueCount="217">
  <si>
    <t>Trabelsi, S. E., Chargui, R., Qoaider, L., Liqreina, A., &amp; Guizani, A. (2016). Techno-economic performance of concentrating solar power plants under the climatic conditions of the southern region of Tunisia. Energy Conversion and Management, 119, 203–214. https://doi.org/10.1016/j.enconman.2016.04.033</t>
  </si>
  <si>
    <t>Epp, B. (2018). Molten salt storage 33 times cheaper than lithium-ion batteries. Retrieved November 26, 2019, from https://www.solarthermalworld.org/news/molten-salt-storage-33-times-cheaper-lithium-ion-batteries</t>
  </si>
  <si>
    <t>[4]</t>
  </si>
  <si>
    <t>[3]</t>
  </si>
  <si>
    <t>Fedato E.,Baldini M.,Dalla Riva A., Mora Alvarez D.F., Wiuff A.K., Hethey J., Cerrajero E., Estebaranz J.M., (2019). Feasibility analysis of GRIDSOL technology in FuerteVentura: A case study.J. Eng., 2019, Vol. 2019 Iss. 18, pp. 5208-5213</t>
  </si>
  <si>
    <t>[2]</t>
  </si>
  <si>
    <t>[1]</t>
  </si>
  <si>
    <t>References</t>
  </si>
  <si>
    <t>F</t>
  </si>
  <si>
    <t>E</t>
  </si>
  <si>
    <t>D</t>
  </si>
  <si>
    <t>C</t>
  </si>
  <si>
    <t>B</t>
  </si>
  <si>
    <t>A</t>
  </si>
  <si>
    <t>Notes</t>
  </si>
  <si>
    <t>n.a.</t>
  </si>
  <si>
    <t>Energy density (Wh/m3)</t>
  </si>
  <si>
    <t>Specific energy (Wh/kg)</t>
  </si>
  <si>
    <t>Power density (W/m3)</t>
  </si>
  <si>
    <t>Specific power (W/kg)</t>
  </si>
  <si>
    <t>Lifetime in total number of cycles</t>
  </si>
  <si>
    <t>Alternative Investment cost (M$USD/MW)</t>
  </si>
  <si>
    <t>Technology specific data</t>
  </si>
  <si>
    <t xml:space="preserve"> - other project costs (M$/MWh)</t>
  </si>
  <si>
    <t xml:space="preserve"> - capacity component (MUSD$/MW) </t>
  </si>
  <si>
    <t>Specific investment (MUSD per MWht)</t>
  </si>
  <si>
    <t xml:space="preserve">Financial data                                 </t>
  </si>
  <si>
    <t>Regulation ability</t>
  </si>
  <si>
    <t>Construction time (years)</t>
  </si>
  <si>
    <t>Technical lifetime (years)</t>
  </si>
  <si>
    <t>Planned outage (weeks per year)</t>
  </si>
  <si>
    <t>Forced outage (%)</t>
  </si>
  <si>
    <t>Energy losses during storage (%/day)</t>
  </si>
  <si>
    <t xml:space="preserve"> - Discharge efficiency (%)</t>
  </si>
  <si>
    <t>Input capacity for one unit (MWth)</t>
  </si>
  <si>
    <t>Output capacity for one unit (MWth)</t>
  </si>
  <si>
    <t>Energy storage capacity for one unit (MWht)</t>
  </si>
  <si>
    <t>Application</t>
  </si>
  <si>
    <t>Form of energy stored</t>
  </si>
  <si>
    <t>Energy/technical data</t>
  </si>
  <si>
    <t>Ref</t>
  </si>
  <si>
    <t>Technology</t>
  </si>
  <si>
    <t>Round trip efficiency  (%)</t>
  </si>
  <si>
    <t>[1], [3], [2]</t>
  </si>
  <si>
    <t>[2], [4]</t>
  </si>
  <si>
    <t>G</t>
  </si>
  <si>
    <t>-</t>
  </si>
  <si>
    <t>[5]</t>
  </si>
  <si>
    <t>Danish Energy Agency. (2019). Technogy Data for Energy Storage. Copenhagen, Denmark. Retrieved from https://ens.dk/sites/ens.dk/files/Analyser/technology_data_catalogue_for_energy_storage.pdf</t>
  </si>
  <si>
    <t>B, E</t>
  </si>
  <si>
    <t>D,H</t>
  </si>
  <si>
    <t>H</t>
  </si>
  <si>
    <t>I</t>
  </si>
  <si>
    <t>Technical Data</t>
  </si>
  <si>
    <t>Lifetime in Total Number of Cycle</t>
  </si>
  <si>
    <t>[1,2,3]</t>
  </si>
  <si>
    <t>[2,4]</t>
  </si>
  <si>
    <t>Variable O&amp;M (USD$2018/MWh)</t>
  </si>
  <si>
    <t>Fixed O&amp;M (kUSD$/MW)</t>
  </si>
  <si>
    <t>C1</t>
  </si>
  <si>
    <t>C2</t>
  </si>
  <si>
    <t xml:space="preserve"> - energy component (MUSD$/MWht)</t>
  </si>
  <si>
    <t>NOTE</t>
  </si>
  <si>
    <t>Response time from idle to full-rated discharge (sec)</t>
  </si>
  <si>
    <t>Response time from full-rated charge to full-rated  discharge (sec)</t>
  </si>
  <si>
    <r>
      <t>data obtained from consultation with</t>
    </r>
    <r>
      <rPr>
        <strike/>
        <sz val="10"/>
        <color theme="1"/>
        <rFont val="Montserrat Medium"/>
        <family val="3"/>
      </rPr>
      <t xml:space="preserve"> </t>
    </r>
    <r>
      <rPr>
        <sz val="10"/>
        <color theme="1"/>
        <rFont val="Montserrat Medium"/>
        <family val="3"/>
      </rPr>
      <t>analysts of the Gridsol</t>
    </r>
    <r>
      <rPr>
        <strike/>
        <sz val="10"/>
        <color theme="1"/>
        <rFont val="Montserrat Medium"/>
        <family val="3"/>
      </rPr>
      <t xml:space="preserve"> </t>
    </r>
    <r>
      <rPr>
        <sz val="10"/>
        <color theme="1"/>
        <rFont val="Montserrat Medium"/>
        <family val="3"/>
      </rPr>
      <t>project through the Danish Energy Agency.</t>
    </r>
  </si>
  <si>
    <r>
      <t xml:space="preserve">Energy Storage Capacity for One Unit </t>
    </r>
    <r>
      <rPr>
        <sz val="10"/>
        <color theme="1"/>
        <rFont val="Montserrat Medium"/>
        <family val="3"/>
      </rPr>
      <t>(MWh)</t>
    </r>
  </si>
  <si>
    <r>
      <t xml:space="preserve">Output Capacity for One Unit </t>
    </r>
    <r>
      <rPr>
        <sz val="10"/>
        <color theme="1"/>
        <rFont val="Montserrat Medium"/>
        <family val="3"/>
      </rPr>
      <t>(MW)</t>
    </r>
  </si>
  <si>
    <r>
      <t>Input Capacity for One Unit</t>
    </r>
    <r>
      <rPr>
        <sz val="10"/>
        <color theme="1"/>
        <rFont val="Montserrat Medium"/>
        <family val="3"/>
      </rPr>
      <t xml:space="preserve"> (MW)</t>
    </r>
  </si>
  <si>
    <r>
      <t xml:space="preserve">Round Trip Efficiency </t>
    </r>
    <r>
      <rPr>
        <sz val="10"/>
        <color theme="1"/>
        <rFont val="Montserrat Medium"/>
        <family val="3"/>
      </rPr>
      <t>(%)</t>
    </r>
  </si>
  <si>
    <r>
      <t xml:space="preserve">Charge Efficiency </t>
    </r>
    <r>
      <rPr>
        <sz val="10"/>
        <color theme="1"/>
        <rFont val="Montserrat Medium"/>
        <family val="3"/>
      </rPr>
      <t>(%)</t>
    </r>
  </si>
  <si>
    <r>
      <t xml:space="preserve">Discharge Efficiency </t>
    </r>
    <r>
      <rPr>
        <sz val="10"/>
        <color theme="1"/>
        <rFont val="Montserrat Medium"/>
        <family val="3"/>
      </rPr>
      <t>(%)</t>
    </r>
  </si>
  <si>
    <r>
      <t xml:space="preserve">Energy Losses during Storage </t>
    </r>
    <r>
      <rPr>
        <sz val="10"/>
        <color theme="1"/>
        <rFont val="Montserrat Medium"/>
        <family val="3"/>
      </rPr>
      <t>(%/day)</t>
    </r>
  </si>
  <si>
    <r>
      <t xml:space="preserve">Forced Outage </t>
    </r>
    <r>
      <rPr>
        <sz val="10"/>
        <color theme="1"/>
        <rFont val="Montserrat Medium"/>
        <family val="3"/>
      </rPr>
      <t>(%)</t>
    </r>
  </si>
  <si>
    <r>
      <t xml:space="preserve">Planned Outage </t>
    </r>
    <r>
      <rPr>
        <sz val="10"/>
        <color theme="1"/>
        <rFont val="Montserrat Medium"/>
        <family val="3"/>
      </rPr>
      <t>(weeks per year)</t>
    </r>
  </si>
  <si>
    <r>
      <t xml:space="preserve">Technical Lifetime </t>
    </r>
    <r>
      <rPr>
        <sz val="10"/>
        <color theme="1"/>
        <rFont val="Montserrat Medium"/>
        <family val="3"/>
      </rPr>
      <t>(years)</t>
    </r>
  </si>
  <si>
    <r>
      <t xml:space="preserve">Construction Time </t>
    </r>
    <r>
      <rPr>
        <sz val="10"/>
        <color theme="1"/>
        <rFont val="Montserrat Medium"/>
        <family val="3"/>
      </rPr>
      <t>(years)</t>
    </r>
  </si>
  <si>
    <r>
      <t xml:space="preserve">Response Time from Full-Rated Charge to Full-Rated Discharge </t>
    </r>
    <r>
      <rPr>
        <sz val="10"/>
        <color theme="1"/>
        <rFont val="Montserrat Medium"/>
        <family val="3"/>
      </rPr>
      <t>(sec)</t>
    </r>
  </si>
  <si>
    <r>
      <t xml:space="preserve">Specific Investment </t>
    </r>
    <r>
      <rPr>
        <sz val="10"/>
        <color theme="1"/>
        <rFont val="Montserrat Medium"/>
        <family val="3"/>
      </rPr>
      <t>(MUSD2015 per MWh)</t>
    </r>
  </si>
  <si>
    <r>
      <t xml:space="preserve">Energy Component </t>
    </r>
    <r>
      <rPr>
        <sz val="10"/>
        <color theme="1"/>
        <rFont val="Montserrat Medium"/>
        <family val="3"/>
      </rPr>
      <t>(MUSD2015 per MWh)</t>
    </r>
  </si>
  <si>
    <r>
      <t xml:space="preserve">Capacity Component </t>
    </r>
    <r>
      <rPr>
        <sz val="10"/>
        <color theme="1"/>
        <rFont val="Montserrat Medium"/>
        <family val="3"/>
      </rPr>
      <t>(MUSD per MW)</t>
    </r>
  </si>
  <si>
    <r>
      <t xml:space="preserve">Fixed O&amp;M </t>
    </r>
    <r>
      <rPr>
        <sz val="10"/>
        <color theme="1"/>
        <rFont val="Montserrat Medium"/>
        <family val="3"/>
      </rPr>
      <t>(MUSD2020/MW/year)</t>
    </r>
  </si>
  <si>
    <r>
      <t xml:space="preserve">Variable O&amp;M </t>
    </r>
    <r>
      <rPr>
        <sz val="10"/>
        <color theme="1"/>
        <rFont val="Montserrat Medium"/>
        <family val="3"/>
      </rPr>
      <t>(MUSD2020/MWh/year)</t>
    </r>
  </si>
  <si>
    <r>
      <t xml:space="preserve">Specific power </t>
    </r>
    <r>
      <rPr>
        <sz val="10"/>
        <color theme="1"/>
        <rFont val="Montserrat Medium"/>
        <family val="3"/>
      </rPr>
      <t>(W/kg)</t>
    </r>
  </si>
  <si>
    <r>
      <t xml:space="preserve">Specific energy </t>
    </r>
    <r>
      <rPr>
        <sz val="10"/>
        <color theme="1"/>
        <rFont val="Montserrat Medium"/>
        <family val="3"/>
      </rPr>
      <t>(Wh/kg)</t>
    </r>
  </si>
  <si>
    <r>
      <t xml:space="preserve">Response Time from Idle to Full-Rated Discharge </t>
    </r>
    <r>
      <rPr>
        <sz val="10"/>
        <color theme="1"/>
        <rFont val="Montserrat Medium"/>
        <family val="3"/>
      </rPr>
      <t>(sec) or (minutes)???</t>
    </r>
  </si>
  <si>
    <r>
      <t xml:space="preserve">Energy storage capacity for one unit </t>
    </r>
    <r>
      <rPr>
        <sz val="10"/>
        <color theme="1"/>
        <rFont val="Montserrat Medium"/>
        <family val="3"/>
      </rPr>
      <t>(MWh)</t>
    </r>
  </si>
  <si>
    <r>
      <t xml:space="preserve">Output capacity for one unit </t>
    </r>
    <r>
      <rPr>
        <sz val="10"/>
        <color theme="1"/>
        <rFont val="Montserrat Medium"/>
        <family val="3"/>
      </rPr>
      <t>(MW)</t>
    </r>
  </si>
  <si>
    <r>
      <t xml:space="preserve">Input capacity for one unit </t>
    </r>
    <r>
      <rPr>
        <sz val="10"/>
        <color theme="1"/>
        <rFont val="Montserrat Medium"/>
        <family val="3"/>
      </rPr>
      <t>(MW)</t>
    </r>
  </si>
  <si>
    <r>
      <t xml:space="preserve">Round trip efficiency </t>
    </r>
    <r>
      <rPr>
        <sz val="10"/>
        <color theme="1"/>
        <rFont val="Montserrat Medium"/>
        <family val="3"/>
      </rPr>
      <t>(%)</t>
    </r>
  </si>
  <si>
    <r>
      <t xml:space="preserve"> - </t>
    </r>
    <r>
      <rPr>
        <i/>
        <sz val="10"/>
        <color theme="1"/>
        <rFont val="Montserrat Medium"/>
        <family val="3"/>
      </rPr>
      <t>Charge efficiency (%)</t>
    </r>
  </si>
  <si>
    <r>
      <t xml:space="preserve"> - Discharge efficiency </t>
    </r>
    <r>
      <rPr>
        <sz val="10"/>
        <color theme="1"/>
        <rFont val="Montserrat Medium"/>
        <family val="3"/>
      </rPr>
      <t>(%)</t>
    </r>
  </si>
  <si>
    <r>
      <t xml:space="preserve">Energy losses during storage </t>
    </r>
    <r>
      <rPr>
        <sz val="10"/>
        <color theme="1"/>
        <rFont val="Montserrat Medium"/>
        <family val="3"/>
      </rPr>
      <t>(%/day)</t>
    </r>
  </si>
  <si>
    <r>
      <t xml:space="preserve">Technical lifetime </t>
    </r>
    <r>
      <rPr>
        <sz val="10"/>
        <color theme="1"/>
        <rFont val="Montserrat Medium"/>
        <family val="3"/>
      </rPr>
      <t>(years)</t>
    </r>
  </si>
  <si>
    <r>
      <t xml:space="preserve">Forced outage </t>
    </r>
    <r>
      <rPr>
        <sz val="10"/>
        <color theme="1"/>
        <rFont val="Montserrat Medium"/>
        <family val="3"/>
      </rPr>
      <t>(%)</t>
    </r>
  </si>
  <si>
    <r>
      <t xml:space="preserve">Planned outage </t>
    </r>
    <r>
      <rPr>
        <sz val="10"/>
        <color theme="1"/>
        <rFont val="Montserrat Medium"/>
        <family val="3"/>
      </rPr>
      <t>(weeks per year)</t>
    </r>
  </si>
  <si>
    <r>
      <t xml:space="preserve">Construction time </t>
    </r>
    <r>
      <rPr>
        <sz val="10"/>
        <color theme="1"/>
        <rFont val="Montserrat Medium"/>
        <family val="3"/>
      </rPr>
      <t>(years)</t>
    </r>
  </si>
  <si>
    <r>
      <t xml:space="preserve">Response time from idle to full-rated discharge </t>
    </r>
    <r>
      <rPr>
        <sz val="10"/>
        <color theme="1"/>
        <rFont val="Montserrat Medium"/>
        <family val="3"/>
      </rPr>
      <t>(sec)</t>
    </r>
  </si>
  <si>
    <r>
      <t xml:space="preserve">Response time from full-rated charge to full-rated  discharge </t>
    </r>
    <r>
      <rPr>
        <sz val="10"/>
        <color theme="1"/>
        <rFont val="Montserrat Medium"/>
        <family val="3"/>
      </rPr>
      <t>(sec)</t>
    </r>
  </si>
  <si>
    <r>
      <t xml:space="preserve">Specific investment </t>
    </r>
    <r>
      <rPr>
        <sz val="10"/>
        <color theme="1"/>
        <rFont val="Montserrat Medium"/>
        <family val="3"/>
      </rPr>
      <t>(MUSD2020 per MWh)</t>
    </r>
  </si>
  <si>
    <r>
      <t xml:space="preserve">  -Energy component </t>
    </r>
    <r>
      <rPr>
        <sz val="10"/>
        <color theme="1"/>
        <rFont val="Montserrat Medium"/>
        <family val="3"/>
      </rPr>
      <t>(MUSD2020/MWh)</t>
    </r>
  </si>
  <si>
    <r>
      <t xml:space="preserve">  -Capacity component </t>
    </r>
    <r>
      <rPr>
        <sz val="10"/>
        <color theme="1"/>
        <rFont val="Montserrat Medium"/>
        <family val="3"/>
      </rPr>
      <t>(MUSD2020/MW)</t>
    </r>
  </si>
  <si>
    <r>
      <t xml:space="preserve">Variable O&amp;M </t>
    </r>
    <r>
      <rPr>
        <sz val="10"/>
        <color theme="1"/>
        <rFont val="Montserrat Medium"/>
        <family val="3"/>
      </rPr>
      <t>(USD2020/MWh/year)</t>
    </r>
  </si>
  <si>
    <r>
      <t xml:space="preserve">Alternative investment cost </t>
    </r>
    <r>
      <rPr>
        <sz val="10"/>
        <color theme="1"/>
        <rFont val="Montserrat Medium"/>
        <family val="3"/>
      </rPr>
      <t>(MUSD2020 per MW)</t>
    </r>
  </si>
  <si>
    <r>
      <t xml:space="preserve">Power density </t>
    </r>
    <r>
      <rPr>
        <sz val="10"/>
        <color theme="1"/>
        <rFont val="Montserrat Medium"/>
        <family val="3"/>
      </rPr>
      <t>(kW/m3)</t>
    </r>
  </si>
  <si>
    <r>
      <t>Specific energy</t>
    </r>
    <r>
      <rPr>
        <sz val="10"/>
        <color theme="1"/>
        <rFont val="Montserrat Medium"/>
        <family val="3"/>
      </rPr>
      <t xml:space="preserve"> (Wh/kg)</t>
    </r>
  </si>
  <si>
    <r>
      <t xml:space="preserve">Energy density </t>
    </r>
    <r>
      <rPr>
        <sz val="10"/>
        <color theme="1"/>
        <rFont val="Montserrat Medium"/>
        <family val="3"/>
      </rPr>
      <t>(kWh/m3)</t>
    </r>
  </si>
  <si>
    <r>
      <t xml:space="preserve">Power density </t>
    </r>
    <r>
      <rPr>
        <sz val="10"/>
        <color theme="1"/>
        <rFont val="Montserrat Medium"/>
        <family val="3"/>
      </rPr>
      <t>(Wh/m3)</t>
    </r>
  </si>
  <si>
    <r>
      <t xml:space="preserve"> - </t>
    </r>
    <r>
      <rPr>
        <i/>
        <sz val="9"/>
        <color theme="1"/>
        <rFont val="Montserrat Medium"/>
        <family val="3"/>
      </rPr>
      <t>Charge efficiency (%)</t>
    </r>
  </si>
  <si>
    <t>Tecnología</t>
  </si>
  <si>
    <t>Datos de energía/tecnicos</t>
  </si>
  <si>
    <t>Forma de energía almacenada</t>
  </si>
  <si>
    <t xml:space="preserve">Aplicación </t>
  </si>
  <si>
    <t>Capacidad de almacenamiento por unidad (MWh)</t>
  </si>
  <si>
    <t>Capacidad de inyección/descarga por unidad (MW)</t>
  </si>
  <si>
    <t>Capacidad de entrada (MW)</t>
  </si>
  <si>
    <t>Eficiencia de ciclo (%)</t>
  </si>
  <si>
    <t>Eficiencia de carga (%)</t>
  </si>
  <si>
    <t>Eficiencia de descarga (%)</t>
  </si>
  <si>
    <t>Perdida de energía durante el almacenamiento (%/día)</t>
  </si>
  <si>
    <t>Interrupción forzada (%)</t>
  </si>
  <si>
    <t>Interrupción planificada (Semanas por año)</t>
  </si>
  <si>
    <t>Tiempo de vida técnico (años)</t>
  </si>
  <si>
    <t>Tiempo de construcción (años)</t>
  </si>
  <si>
    <t>Tiempo de vida técnico (número total de ciclos)</t>
  </si>
  <si>
    <t>Habilidad de regulación</t>
  </si>
  <si>
    <t>Tiempo de respuesta desde inactivo hasta descarga nominal completa (seg)</t>
  </si>
  <si>
    <t>Tiempo de respuesta desde la carga nominal completa hasta la descarga nominal completa (seg)</t>
  </si>
  <si>
    <t>Datos Financieros</t>
  </si>
  <si>
    <t>Datos especifico por tecnologia</t>
  </si>
  <si>
    <t>Poder especifico (W/kg)</t>
  </si>
  <si>
    <t>Densidad de poder (W/m3)</t>
  </si>
  <si>
    <t>Energía específica (Wh/kg)</t>
  </si>
  <si>
    <t>Densidad de energia (Wh/m3)</t>
  </si>
  <si>
    <t>Capacidad de almacenamiento por unidad (MWt)</t>
  </si>
  <si>
    <t>Capacidad de inyección/descarga por unidad (MWth)</t>
  </si>
  <si>
    <t>Capacidad de entrada por unidad (MWth)</t>
  </si>
  <si>
    <t>Inversión especifica (MUSD / MWt)</t>
  </si>
  <si>
    <t>Componente de energía de la inversión especifica (MUSD$/MWt)</t>
  </si>
  <si>
    <t>Componente de capacidad de la inversión especifica (MUSD$/MW)</t>
  </si>
  <si>
    <t xml:space="preserve"> -otros costos del proyecto (M$/MWh)</t>
  </si>
  <si>
    <t>Costos Fijos de Operación y Mantenimiento (kUSD$/MW)</t>
  </si>
  <si>
    <t>Costos Variables de Operación y Mantenimiento (USD$2018/MWh)</t>
  </si>
  <si>
    <t>Costo de inversión alternativa (M$USD/MW)</t>
  </si>
  <si>
    <t>Sal fundida</t>
  </si>
  <si>
    <t>Incertidumbre (2020)</t>
  </si>
  <si>
    <t>Incertidumbre (2030)</t>
  </si>
  <si>
    <t>Nota</t>
  </si>
  <si>
    <t>Baja</t>
  </si>
  <si>
    <t>Alta</t>
  </si>
  <si>
    <t>Térmica</t>
  </si>
  <si>
    <t>Planta CSP / Consumo energético / 9 h</t>
  </si>
  <si>
    <t>promedio</t>
  </si>
  <si>
    <t>El valor se infiere de la referencia [2], de la capacidad base y los valores de almacenamiento propuestos para el análisis.</t>
  </si>
  <si>
    <t>Esto está comprendido tanto por la referencia [2] como por [6]. Se infiere a través de los datos anteriores de componente energético, componente de capacidad y capacidad nominal.</t>
  </si>
  <si>
    <t>Unidades adaptadas de la referencia</t>
  </si>
  <si>
    <t>Con un costo fijo de operación y mantenimiento de la turbina de vapor en 10.1kUSD / MW, y costos fijos de operación y mantenimiento del almacenamiento de energía térmica en 8.0kUSD / MW</t>
  </si>
  <si>
    <t>Con costo variable de O&amp;M de la turbina de vapor a 0.4 USD / MW y costos variables de O&amp;M del almacenamiento de energía térmica a 0.3kUSD / MW</t>
  </si>
  <si>
    <t>En la información obtenida por los analistas del proyecto Gridsol, se menciona un indicio de que el rango para 2020 estuvo entre 18.000 (planta grande) y 30.000 (planta pequeña) € / MWh-th. Estos datos se consideraron en la incertidumbre de referencia 2020.</t>
  </si>
  <si>
    <t>Los costes por kilovatio-hora también dependen de la temperatura de almacenamiento, ya que esta temperatura influye en la cantidad de energía almacenada, dado el mismo capital inicial expenditures. For example, storing heat at 550 °C could double the storage capacity compared to heat at 400 °C, which means that the costs per kilowatt-hour will be cut in half.</t>
  </si>
  <si>
    <t>Almacenamiento de energía térmica expresado por capacidad en referencia [2]</t>
  </si>
  <si>
    <t>Depende de la conversión de potencia / intercambiador de calor y se deriva de las características residuales mencionadas en la hoja</t>
  </si>
  <si>
    <t>Una indicación de la incertidumbre para 2030 se obtuvo mediante un rango similar de incertidumbre de 2020</t>
  </si>
  <si>
    <t>La evaluación cualitativa de los autores se basa en que la consideración del almacenamiento en sales fundidas comparte características con CAES hasta el punto de que se aplican un intercambiador de calor y una turbina (impulsados ​​por aire caliente o vapor). Por lo tanto, espere tiempos de respuesta similares.</t>
  </si>
  <si>
    <t>Datos tecnicos</t>
  </si>
  <si>
    <t>Perdida de Energía durante el almacenamiento (%/día)</t>
  </si>
  <si>
    <t>Inversión especifica (MUSD2015 / MWh)</t>
  </si>
  <si>
    <t>Componente de energía de la inversión especifica (MUSD2015/MWh)</t>
  </si>
  <si>
    <t>Componente de capacidad de la inversión especifica (MUSD/MW)</t>
  </si>
  <si>
    <t>Costos Variables de Operación y Mantenimiento (MUSD2020/MW/año)</t>
  </si>
  <si>
    <t>Vida útil en número total de ciclos</t>
  </si>
  <si>
    <t>Poder especifíco (W/kg)</t>
  </si>
  <si>
    <t>Energía específica  (Wh/kg)</t>
  </si>
  <si>
    <t>Densidad de energía (Wh/m3)</t>
  </si>
  <si>
    <t xml:space="preserve">Tiempo de respuesta del estado inactivo a la descarga completa </t>
  </si>
  <si>
    <t>Costos Fijos de Operación y Mantenimiento (kUSD2020/MW/año)</t>
  </si>
  <si>
    <t>Costos Variables de Operación y Mantenimiento (MUSD2020/MWh/año)</t>
  </si>
  <si>
    <t>Densidad de poder (Wh/m3)</t>
  </si>
  <si>
    <t>Notas:</t>
  </si>
  <si>
    <t>No aplica</t>
  </si>
  <si>
    <t>Referencia</t>
  </si>
  <si>
    <t xml:space="preserve">Procedimiento seguido para determinar la proyección </t>
  </si>
  <si>
    <t>1. Los datos del año 2020 de [1] se repiten en lugar de 2030 y 2050 porque no tendrá variación por su madurez tecnológica.</t>
  </si>
  <si>
    <t>1. Se repite el dato del año 2020 de [1-3] para 2030 y 2050 porque no tendrá variación por su madurez tecnológica.</t>
  </si>
  <si>
    <t>1. Los datos del año 2020 de [2-4] se repiten en lugar de 2030 y 2050 porque no tendrá variación debido a su madurez tecnológica.</t>
  </si>
  <si>
    <t>No hay datos disponibles</t>
  </si>
  <si>
    <r>
      <t>1. La tendencia de los datos para estos parámetros (</t>
    </r>
    <r>
      <rPr>
        <b/>
        <sz val="10"/>
        <color theme="1"/>
        <rFont val="Montserrat Medium"/>
      </rPr>
      <t>en este caso constante</t>
    </r>
    <r>
      <rPr>
        <sz val="10"/>
        <color theme="1"/>
        <rFont val="Montserrat Medium"/>
        <family val="3"/>
      </rPr>
      <t>) se identificó en la referencia [1] para la sal fundida.
2. Los datos de 2030 y 2050 no están disponibles para estos parámetros, por lo que se repitió</t>
    </r>
  </si>
  <si>
    <t>1. Se repite el dato del año 2020 de [5] para 2030 y 2050 porque no tendrá variación por su madurez tecnológica. 2. La evaluación cualitativa de los autores se basa en que la consideración del almacenamiento en sales fundidas comparte características con CAES hasta el punto de que se aplican un intercambiador de calor y una turbina (impulsada por aire caliente o vapor). Por lo tanto, espere tiempos de respuesta similares.</t>
  </si>
  <si>
    <t>1. Los datos de los años 2020, 2030 y 2050 se obtuvieron de [3]</t>
  </si>
  <si>
    <t>2. No se dispuso de más datos para estimar una proyección de estos parámetros para los años 2030 y 2050.</t>
  </si>
  <si>
    <t>1. Se repite el dato del año 2020 de [2] para 2030 y 2050 porque no tendrá variación por su madurez tecnológica.</t>
  </si>
  <si>
    <t>Eficiencia de ciclo completo (%)</t>
  </si>
  <si>
    <t>Pérdidas de energía durante el almacenamiento (% / día)</t>
  </si>
  <si>
    <t>Interrupción planificada (semanas por año)</t>
  </si>
  <si>
    <t>Componente de energía de la inversión especifica (MUSD2020/MWh)</t>
  </si>
  <si>
    <t>Costos Fijos de Operación y Mantenimiento (MUSD2020/MW/año)</t>
  </si>
  <si>
    <t>Costo de inversión alternativo (MUSD2020 / MW)</t>
  </si>
  <si>
    <t>Densidad de poder (kW/m3)</t>
  </si>
  <si>
    <t>Densidad de energía (kWh/m3)</t>
  </si>
  <si>
    <t>Capacidad de entrada por unidad (MW)</t>
  </si>
  <si>
    <t xml:space="preserve"> - Eficiencia de carga (%)</t>
  </si>
  <si>
    <t xml:space="preserve"> - Eficiencia de descarga(%)</t>
  </si>
  <si>
    <t>Vida técnica (años)</t>
  </si>
  <si>
    <t>Inversión especifica (MUSD2020 / MWh)</t>
  </si>
  <si>
    <t>Componente de capacidad de la inversión especifica (MUSD2020/MW)</t>
  </si>
  <si>
    <t>1. Estos datos técnicos se calcularon con la ecuación de eficiencia de ida y vuelta (ver hoja de sales fundidas).
2. En el capítulo de Introducción del Catálogo, se define la ecuación de Eficiencia de Ida y Vuelta.</t>
  </si>
  <si>
    <t>1. Estos datos se calcularon con una ecuación, ver Hoja de sal fundida. 
2. Estos datos se calcularon con una ecuación de Inversión Específica. 
3. En el capítulo de Introducción del Catálogo, se define la ecuación de Inversión Específica.</t>
  </si>
  <si>
    <t>1. Estos datos técnicos se calcularon con una ecuación de potencia específica (ver hoja de sales fundidas). 
2. En el capítulo de Introducción del Catálogo, se define la ecuación de Poder Específico.</t>
  </si>
  <si>
    <t>1. Estos datos técnicos se calcularon con una ecuación de densidad de potencia (ver hoja de sales fundidas). 
2. En el capítulo de Introducción del Catálogo, se define la ecuación de Densidad de Potencia.</t>
  </si>
  <si>
    <r>
      <t>data obtained from consultation with</t>
    </r>
    <r>
      <rPr>
        <strike/>
        <sz val="9"/>
        <color theme="1"/>
        <rFont val="Montserrat Medium"/>
        <family val="3"/>
      </rPr>
      <t xml:space="preserve"> </t>
    </r>
    <r>
      <rPr>
        <sz val="9"/>
        <color theme="1"/>
        <rFont val="Montserrat Medium"/>
        <family val="3"/>
      </rPr>
      <t>analysts of the Gridsol</t>
    </r>
    <r>
      <rPr>
        <strike/>
        <sz val="9"/>
        <color theme="1"/>
        <rFont val="Montserrat Medium"/>
        <family val="3"/>
      </rPr>
      <t xml:space="preserve"> </t>
    </r>
    <r>
      <rPr>
        <sz val="9"/>
        <color theme="1"/>
        <rFont val="Montserrat Medium"/>
        <family val="3"/>
      </rPr>
      <t>project through the Danish Energy Agency.</t>
    </r>
  </si>
  <si>
    <t>1. No se disponía de más datos para estimar la incertidumbre de estos parámetros para los años 2030 y 2050. 
2. La incertidumbre es un porcentaje cero porque la sal fundida es una tecnología de madurez.</t>
  </si>
  <si>
    <t>1. La incertidumbre para 2020 se obtuvo de [2,4]. 
2. La incertidumbre es de porcentaje cero porque la sal fundida es una tecnología de madurez.</t>
  </si>
  <si>
    <t>1. No se disponía de más datos para estimar la incertidumbre de estos parámetros para los años 2030 y 2050.
2. La incertidumbre es un porcentaje cero porque la sal fundida es una tecnología de madurez.</t>
  </si>
  <si>
    <t>1. La incertidumbre para 2020 se obtuvo de [3]. 
2. La incertidumbre es de porcentaje cero porque la sal fundida es una tecnología de madurez.</t>
  </si>
  <si>
    <t>1. Estos datos se calcularon con una ecuación de costo de inversión alternativo (ver hoja de sales fundidas). 
2. En el capítulo de Introducción del Catálogo, se define la ecuación de Costo de Inversión Alternativa.</t>
  </si>
  <si>
    <t>1. Estos datos técnicos se calcularon con una ecuación de densidad de potencia (ver hoja LA). 
2. En el capítulo de Introducción del Catálogo, se define la ecuación de Densidad de Potencia.</t>
  </si>
  <si>
    <t>1. La incertidumbre para 2020 se obtuvo de [2]. 
2. La incertidumbre es de porcentaje cero porque la sal fundida es una tecnología de madurez.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</si>
</sst>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
    <numFmt numFmtId="165" formatCode="0.000"/>
    <numFmt numFmtId="166" formatCode="_ * #,##0.00_ ;_ * \-#,##0.00_ ;_ * &quot;-&quot;??_ ;_ @_ "/>
  </numFmts>
  <fonts count="38" x14ac:knownFonts="1">
    <font>
      <sz val="11"/>
      <color theme="1"/>
      <name val="Calibri"/>
      <family val="2"/>
      <scheme val="minor"/>
    </font>
    <font>
      <sz val="11"/>
      <color theme="1"/>
      <name val="Calibri"/>
      <family val="2"/>
      <scheme val="minor"/>
    </font>
    <font>
      <u/>
      <sz val="10"/>
      <color indexed="12"/>
      <name val="Arial"/>
      <family val="2"/>
    </font>
    <font>
      <sz val="10"/>
      <name val="Helv"/>
    </font>
    <font>
      <u/>
      <sz val="11"/>
      <color theme="10"/>
      <name val="Calibri"/>
      <family val="2"/>
      <scheme val="minor"/>
    </font>
    <font>
      <sz val="11"/>
      <color indexed="62"/>
      <name val="Calibri"/>
      <family val="2"/>
    </font>
    <font>
      <sz val="11"/>
      <color indexed="60"/>
      <name val="Calibri"/>
      <family val="2"/>
    </font>
    <font>
      <sz val="10"/>
      <name val="Arial"/>
      <family val="2"/>
    </font>
    <font>
      <b/>
      <sz val="11"/>
      <color indexed="63"/>
      <name val="Calibri"/>
      <family val="2"/>
    </font>
    <font>
      <b/>
      <sz val="11"/>
      <color indexed="8"/>
      <name val="Calibri"/>
      <family val="2"/>
    </font>
    <font>
      <b/>
      <sz val="16"/>
      <name val="Montserrat Medium"/>
      <family val="3"/>
    </font>
    <font>
      <sz val="11"/>
      <color theme="1"/>
      <name val="Montserrat Medium"/>
      <family val="3"/>
    </font>
    <font>
      <b/>
      <sz val="8"/>
      <color theme="1"/>
      <name val="Montserrat Medium"/>
      <family val="3"/>
    </font>
    <font>
      <b/>
      <sz val="7"/>
      <color theme="1"/>
      <name val="Montserrat Medium"/>
      <family val="3"/>
    </font>
    <font>
      <b/>
      <sz val="11"/>
      <color theme="1"/>
      <name val="Montserrat Medium"/>
      <family val="3"/>
    </font>
    <font>
      <sz val="8"/>
      <color theme="1"/>
      <name val="Montserrat Medium"/>
      <family val="3"/>
    </font>
    <font>
      <sz val="7"/>
      <color theme="1"/>
      <name val="Montserrat Medium"/>
      <family val="3"/>
    </font>
    <font>
      <i/>
      <sz val="11"/>
      <color theme="1"/>
      <name val="Montserrat Medium"/>
      <family val="3"/>
    </font>
    <font>
      <i/>
      <u/>
      <sz val="11"/>
      <color theme="1"/>
      <name val="Montserrat Medium"/>
      <family val="3"/>
    </font>
    <font>
      <u/>
      <sz val="11"/>
      <color theme="1"/>
      <name val="Montserrat Medium"/>
      <family val="3"/>
    </font>
    <font>
      <sz val="9"/>
      <color theme="1"/>
      <name val="Montserrat Medium"/>
      <family val="3"/>
    </font>
    <font>
      <sz val="10"/>
      <color rgb="FF1D2228"/>
      <name val="Montserrat Medium"/>
      <family val="3"/>
    </font>
    <font>
      <b/>
      <sz val="10"/>
      <name val="Montserrat Medium"/>
      <family val="3"/>
    </font>
    <font>
      <sz val="10"/>
      <color theme="1"/>
      <name val="Montserrat Medium"/>
      <family val="3"/>
    </font>
    <font>
      <sz val="10"/>
      <name val="Montserrat Medium"/>
      <family val="3"/>
    </font>
    <font>
      <strike/>
      <sz val="10"/>
      <color theme="1"/>
      <name val="Montserrat Medium"/>
      <family val="3"/>
    </font>
    <font>
      <sz val="10"/>
      <color rgb="FF000000"/>
      <name val="Montserrat Medium"/>
      <family val="3"/>
    </font>
    <font>
      <b/>
      <sz val="10"/>
      <color theme="1"/>
      <name val="Montserrat Medium"/>
      <family val="3"/>
    </font>
    <font>
      <i/>
      <sz val="10"/>
      <color theme="1"/>
      <name val="Montserrat Medium"/>
      <family val="3"/>
    </font>
    <font>
      <b/>
      <sz val="9"/>
      <color theme="1"/>
      <name val="Montserrat Medium"/>
      <family val="3"/>
    </font>
    <font>
      <sz val="9"/>
      <color rgb="FF000000"/>
      <name val="Montserrat Medium"/>
      <family val="3"/>
    </font>
    <font>
      <i/>
      <sz val="9"/>
      <color theme="1"/>
      <name val="Montserrat Medium"/>
      <family val="3"/>
    </font>
    <font>
      <strike/>
      <sz val="9"/>
      <color theme="1"/>
      <name val="Montserrat Medium"/>
      <family val="3"/>
    </font>
    <font>
      <b/>
      <sz val="10"/>
      <color theme="1"/>
      <name val="Montserrat Medium"/>
    </font>
    <font>
      <sz val="10"/>
      <color theme="1"/>
      <name val="Montserrat Medium"/>
    </font>
    <font>
      <b/>
      <i/>
      <sz val="10"/>
      <color theme="1"/>
      <name val="Montserrat Medium"/>
    </font>
    <font>
      <b/>
      <sz val="10"/>
      <color theme="1"/>
      <name val="Montserrat Light"/>
    </font>
    <font>
      <sz val="10"/>
      <color theme="1"/>
      <name val="Montserrat Light"/>
    </font>
  </fonts>
  <fills count="5">
    <fill>
      <patternFill patternType="none"/>
    </fill>
    <fill>
      <patternFill patternType="gray125"/>
    </fill>
    <fill>
      <patternFill patternType="solid">
        <fgColor indexed="47"/>
      </patternFill>
    </fill>
    <fill>
      <patternFill patternType="solid">
        <fgColor indexed="43"/>
      </patternFill>
    </fill>
    <fill>
      <patternFill patternType="solid">
        <fgColor indexed="22"/>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6">
    <xf numFmtId="0" fontId="0" fillId="0" borderId="0" applyFill="0" applyBorder="0" applyProtection="0"/>
    <xf numFmtId="0" fontId="1" fillId="0" borderId="0"/>
    <xf numFmtId="43" fontId="1" fillId="0" borderId="0" applyFont="0" applyFill="0" applyBorder="0" applyAlignment="0" applyProtection="0"/>
    <xf numFmtId="166" fontId="1" fillId="0" borderId="0" applyFont="0" applyFill="0" applyBorder="0" applyAlignment="0" applyProtection="0"/>
    <xf numFmtId="0" fontId="3" fillId="0" borderId="0"/>
    <xf numFmtId="0" fontId="3" fillId="0" borderId="0"/>
    <xf numFmtId="0" fontId="2" fillId="0" borderId="0" applyNumberFormat="0" applyFill="0" applyBorder="0" applyAlignment="0" applyProtection="0">
      <alignment vertical="top"/>
      <protection locked="0"/>
    </xf>
    <xf numFmtId="0" fontId="4" fillId="0" borderId="0" applyNumberFormat="0" applyFill="0" applyBorder="0" applyAlignment="0" applyProtection="0"/>
    <xf numFmtId="0" fontId="5" fillId="2" borderId="3" applyNumberFormat="0" applyAlignment="0" applyProtection="0"/>
    <xf numFmtId="43" fontId="1" fillId="0" borderId="0" applyFont="0" applyFill="0" applyBorder="0" applyAlignment="0" applyProtection="0"/>
    <xf numFmtId="166" fontId="3" fillId="0" borderId="0" applyFont="0" applyFill="0" applyBorder="0" applyAlignment="0" applyProtection="0"/>
    <xf numFmtId="0" fontId="4" fillId="0" borderId="0" applyNumberFormat="0" applyFill="0" applyBorder="0" applyAlignment="0" applyProtection="0"/>
    <xf numFmtId="0" fontId="6" fillId="3" borderId="0" applyNumberFormat="0" applyBorder="0" applyAlignment="0" applyProtection="0"/>
    <xf numFmtId="0" fontId="7" fillId="0" borderId="0"/>
    <xf numFmtId="0" fontId="3" fillId="0" borderId="0"/>
    <xf numFmtId="0" fontId="7" fillId="0" borderId="0"/>
    <xf numFmtId="0" fontId="7" fillId="0" borderId="0"/>
    <xf numFmtId="0" fontId="8" fillId="4" borderId="4" applyNumberFormat="0" applyAlignment="0" applyProtection="0"/>
    <xf numFmtId="0" fontId="3"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9" fillId="0" borderId="5" applyNumberFormat="0" applyFill="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117">
    <xf numFmtId="0" fontId="0" fillId="0" borderId="0" xfId="0"/>
    <xf numFmtId="0" fontId="11" fillId="0" borderId="0" xfId="0" applyFont="1" applyFill="1" applyAlignment="1">
      <alignment vertical="center"/>
    </xf>
    <xf numFmtId="0" fontId="11" fillId="0" borderId="0" xfId="0" applyFont="1" applyFill="1"/>
    <xf numFmtId="0" fontId="11" fillId="0" borderId="0" xfId="0" applyFont="1" applyFill="1" applyAlignment="1">
      <alignment vertical="center" wrapText="1"/>
    </xf>
    <xf numFmtId="0" fontId="16" fillId="0" borderId="0" xfId="0" applyFont="1" applyFill="1" applyBorder="1" applyAlignment="1">
      <alignment vertical="center"/>
    </xf>
    <xf numFmtId="0" fontId="16" fillId="0" borderId="0" xfId="0" applyFont="1" applyFill="1" applyAlignment="1">
      <alignment vertical="center"/>
    </xf>
    <xf numFmtId="0" fontId="16" fillId="0" borderId="0" xfId="0" applyFont="1" applyFill="1" applyAlignment="1">
      <alignment horizontal="center" vertical="center"/>
    </xf>
    <xf numFmtId="0" fontId="13" fillId="0" borderId="0" xfId="0" applyFont="1" applyFill="1" applyBorder="1" applyAlignment="1">
      <alignment vertical="center"/>
    </xf>
    <xf numFmtId="0" fontId="13" fillId="0" borderId="0" xfId="0" applyFont="1" applyFill="1" applyAlignment="1">
      <alignment vertical="center"/>
    </xf>
    <xf numFmtId="0" fontId="11" fillId="0" borderId="0" xfId="0" applyFont="1" applyFill="1" applyAlignment="1"/>
    <xf numFmtId="0" fontId="17" fillId="0" borderId="0" xfId="0" applyFont="1" applyFill="1" applyAlignment="1"/>
    <xf numFmtId="0" fontId="17" fillId="0" borderId="0" xfId="0" applyFont="1" applyFill="1" applyAlignment="1">
      <alignment vertical="center"/>
    </xf>
    <xf numFmtId="0" fontId="18" fillId="0" borderId="0" xfId="0" applyFont="1" applyFill="1" applyAlignment="1"/>
    <xf numFmtId="0" fontId="19" fillId="0" borderId="0" xfId="0" applyFont="1" applyFill="1" applyAlignment="1">
      <alignment vertical="center"/>
    </xf>
    <xf numFmtId="0" fontId="16" fillId="0" borderId="0" xfId="0" applyFont="1" applyFill="1" applyAlignment="1">
      <alignment horizontal="justify" vertical="center"/>
    </xf>
    <xf numFmtId="0" fontId="20" fillId="0" borderId="0" xfId="0" applyFont="1" applyFill="1" applyAlignment="1">
      <alignment horizontal="right" vertical="center"/>
    </xf>
    <xf numFmtId="0" fontId="20" fillId="0" borderId="0" xfId="0" applyFont="1" applyFill="1" applyAlignment="1">
      <alignment horizontal="left" vertical="center"/>
    </xf>
    <xf numFmtId="0" fontId="23" fillId="0" borderId="0" xfId="0" applyFont="1" applyFill="1" applyAlignment="1">
      <alignment vertical="center"/>
    </xf>
    <xf numFmtId="0" fontId="23" fillId="0" borderId="0" xfId="0" applyFont="1" applyFill="1" applyAlignment="1">
      <alignment horizontal="center" vertical="center"/>
    </xf>
    <xf numFmtId="0" fontId="23" fillId="0" borderId="0" xfId="0" applyFont="1" applyFill="1" applyAlignment="1">
      <alignment horizontal="left"/>
    </xf>
    <xf numFmtId="0" fontId="23" fillId="0" borderId="0" xfId="0" applyFont="1" applyFill="1" applyAlignment="1">
      <alignment horizontal="right" vertical="top" wrapText="1"/>
    </xf>
    <xf numFmtId="0" fontId="23" fillId="0" borderId="0" xfId="0" applyFont="1" applyFill="1" applyAlignment="1">
      <alignment horizontal="left" vertical="top"/>
    </xf>
    <xf numFmtId="0" fontId="23" fillId="0" borderId="0" xfId="0" applyFont="1" applyFill="1"/>
    <xf numFmtId="0" fontId="23" fillId="0" borderId="0" xfId="0" applyFont="1" applyFill="1" applyAlignment="1">
      <alignment horizontal="center" vertical="center" wrapText="1"/>
    </xf>
    <xf numFmtId="0" fontId="10" fillId="0" borderId="0" xfId="0" applyFont="1" applyFill="1" applyAlignment="1">
      <alignment horizontal="left" vertical="center"/>
    </xf>
    <xf numFmtId="0" fontId="11" fillId="0" borderId="0" xfId="0" quotePrefix="1" applyFont="1" applyFill="1"/>
    <xf numFmtId="0" fontId="27" fillId="0" borderId="0" xfId="0" applyFont="1" applyFill="1" applyBorder="1" applyAlignment="1">
      <alignment vertical="center" wrapText="1"/>
    </xf>
    <xf numFmtId="0" fontId="15" fillId="0" borderId="0" xfId="0" applyFont="1" applyFill="1" applyAlignment="1">
      <alignment horizontal="center" vertical="center" wrapText="1"/>
    </xf>
    <xf numFmtId="0" fontId="23" fillId="0" borderId="0" xfId="0" applyFont="1" applyFill="1" applyAlignment="1">
      <alignment horizontal="justify" vertical="center" wrapText="1"/>
    </xf>
    <xf numFmtId="0" fontId="23" fillId="0" borderId="0" xfId="0" applyFont="1" applyFill="1" applyAlignment="1">
      <alignment horizontal="right" vertical="center"/>
    </xf>
    <xf numFmtId="0" fontId="23" fillId="0" borderId="0" xfId="0" applyFont="1" applyFill="1" applyAlignment="1">
      <alignment horizontal="left" vertical="center"/>
    </xf>
    <xf numFmtId="0" fontId="23" fillId="0" borderId="0" xfId="0" applyFont="1" applyFill="1" applyAlignment="1">
      <alignment horizontal="justify" vertical="center"/>
    </xf>
    <xf numFmtId="0" fontId="24" fillId="0" borderId="0" xfId="0" applyFont="1" applyFill="1" applyAlignment="1">
      <alignment horizontal="right" vertical="top" wrapText="1"/>
    </xf>
    <xf numFmtId="0" fontId="24" fillId="0" borderId="0" xfId="0" applyFont="1" applyFill="1" applyAlignment="1">
      <alignment horizontal="left" vertical="top"/>
    </xf>
    <xf numFmtId="0" fontId="21" fillId="0" borderId="0" xfId="0" applyFont="1" applyFill="1"/>
    <xf numFmtId="0" fontId="23" fillId="0" borderId="0" xfId="0" applyFont="1" applyFill="1" applyProtection="1">
      <protection locked="0"/>
    </xf>
    <xf numFmtId="0" fontId="23" fillId="0" borderId="0" xfId="0" applyFont="1" applyFill="1" applyAlignment="1" applyProtection="1">
      <alignment horizontal="right" vertical="center"/>
      <protection locked="0"/>
    </xf>
    <xf numFmtId="0" fontId="23" fillId="0" borderId="0" xfId="0" applyFont="1" applyFill="1" applyAlignment="1" applyProtection="1">
      <alignment horizontal="left" vertical="center"/>
      <protection locked="0"/>
    </xf>
    <xf numFmtId="0" fontId="23" fillId="0" borderId="0" xfId="1" applyFont="1" applyFill="1" applyAlignment="1">
      <alignment horizontal="right" vertical="center"/>
    </xf>
    <xf numFmtId="0" fontId="26" fillId="0" borderId="0" xfId="1" applyFont="1" applyFill="1"/>
    <xf numFmtId="0" fontId="11" fillId="0" borderId="0" xfId="0" applyFont="1" applyFill="1" applyAlignment="1" applyProtection="1">
      <alignment horizontal="right" vertical="center"/>
      <protection locked="0"/>
    </xf>
    <xf numFmtId="0" fontId="11" fillId="0" borderId="0" xfId="0" applyFont="1" applyFill="1" applyProtection="1">
      <protection locked="0"/>
    </xf>
    <xf numFmtId="0" fontId="11" fillId="0" borderId="0" xfId="1" applyFont="1" applyFill="1" applyAlignment="1">
      <alignment horizontal="right" vertical="center"/>
    </xf>
    <xf numFmtId="0" fontId="14" fillId="0" borderId="0" xfId="0" applyFont="1" applyFill="1" applyAlignment="1">
      <alignment horizontal="left" vertical="center" wrapText="1"/>
    </xf>
    <xf numFmtId="0" fontId="14" fillId="0" borderId="0" xfId="0" applyFont="1" applyFill="1" applyAlignment="1">
      <alignment horizontal="center" vertical="center" wrapText="1"/>
    </xf>
    <xf numFmtId="0" fontId="27" fillId="0" borderId="0" xfId="0" applyFont="1" applyFill="1" applyAlignment="1">
      <alignment horizontal="left" vertical="center" wrapText="1"/>
    </xf>
    <xf numFmtId="1" fontId="23" fillId="0" borderId="0" xfId="0" applyNumberFormat="1" applyFont="1" applyFill="1" applyAlignment="1">
      <alignment horizontal="center" vertical="center" wrapText="1"/>
    </xf>
    <xf numFmtId="0" fontId="23" fillId="0" borderId="0" xfId="23" applyNumberFormat="1" applyFont="1" applyFill="1" applyAlignment="1">
      <alignment horizontal="center" vertical="center" wrapText="1"/>
    </xf>
    <xf numFmtId="2" fontId="23" fillId="0" borderId="0" xfId="0" applyNumberFormat="1" applyFont="1" applyFill="1" applyAlignment="1">
      <alignment horizontal="center" vertical="center" wrapText="1"/>
    </xf>
    <xf numFmtId="0" fontId="27" fillId="0" borderId="0" xfId="0" applyFont="1" applyFill="1" applyAlignment="1">
      <alignment horizontal="center" vertical="center" wrapText="1"/>
    </xf>
    <xf numFmtId="0" fontId="23" fillId="0" borderId="0" xfId="0" applyFont="1" applyFill="1" applyAlignment="1">
      <alignment vertical="center" wrapText="1"/>
    </xf>
    <xf numFmtId="165" fontId="23" fillId="0" borderId="0" xfId="0" applyNumberFormat="1" applyFont="1" applyFill="1" applyAlignment="1">
      <alignment horizontal="center" vertical="center" wrapText="1"/>
    </xf>
    <xf numFmtId="0" fontId="12" fillId="0" borderId="0" xfId="0" applyFont="1" applyFill="1" applyAlignment="1">
      <alignment horizontal="left" vertical="center" wrapText="1"/>
    </xf>
    <xf numFmtId="0" fontId="11" fillId="0" borderId="0" xfId="0" applyFont="1" applyFill="1" applyAlignment="1">
      <alignment horizontal="left"/>
    </xf>
    <xf numFmtId="0" fontId="14" fillId="0" borderId="1" xfId="0" applyFont="1" applyFill="1" applyBorder="1" applyAlignment="1">
      <alignment horizontal="left" vertical="center" wrapText="1"/>
    </xf>
    <xf numFmtId="0" fontId="14" fillId="0" borderId="1" xfId="0" applyFont="1" applyFill="1" applyBorder="1" applyAlignment="1">
      <alignment horizontal="left" vertical="top" wrapText="1"/>
    </xf>
    <xf numFmtId="0" fontId="27" fillId="0" borderId="1" xfId="0" applyFont="1" applyFill="1" applyBorder="1" applyAlignment="1">
      <alignment horizontal="left" vertical="center" wrapText="1"/>
    </xf>
    <xf numFmtId="0" fontId="20" fillId="0" borderId="1" xfId="0" applyFont="1" applyFill="1" applyBorder="1" applyAlignment="1">
      <alignment horizontal="center" vertical="center" wrapText="1"/>
    </xf>
    <xf numFmtId="0" fontId="29" fillId="0" borderId="1" xfId="0" applyFont="1" applyFill="1" applyBorder="1" applyAlignment="1">
      <alignment horizontal="left" vertical="center" wrapText="1"/>
    </xf>
    <xf numFmtId="0" fontId="29"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30" fillId="0" borderId="1" xfId="0" applyFont="1" applyFill="1" applyBorder="1" applyAlignment="1">
      <alignment horizontal="center" vertical="center" wrapText="1"/>
    </xf>
    <xf numFmtId="1" fontId="20" fillId="0" borderId="1" xfId="23" applyNumberFormat="1" applyFont="1" applyFill="1" applyBorder="1" applyAlignment="1">
      <alignment horizontal="center" vertical="center" wrapText="1"/>
    </xf>
    <xf numFmtId="0" fontId="32" fillId="0" borderId="1" xfId="0" applyFont="1" applyFill="1" applyBorder="1" applyAlignment="1">
      <alignment horizontal="center" vertical="center" wrapText="1"/>
    </xf>
    <xf numFmtId="0" fontId="31" fillId="0" borderId="1" xfId="0" applyFont="1" applyFill="1" applyBorder="1" applyAlignment="1">
      <alignment horizontal="left" vertical="center" wrapText="1"/>
    </xf>
    <xf numFmtId="1" fontId="20" fillId="0" borderId="1" xfId="0" applyNumberFormat="1" applyFont="1" applyFill="1" applyBorder="1" applyAlignment="1">
      <alignment horizontal="center" vertical="center" wrapText="1"/>
    </xf>
    <xf numFmtId="0" fontId="30" fillId="0" borderId="1" xfId="0" applyFont="1" applyFill="1" applyBorder="1" applyAlignment="1">
      <alignment horizontal="left" vertical="center" wrapText="1"/>
    </xf>
    <xf numFmtId="165" fontId="30" fillId="0" borderId="1" xfId="0" applyNumberFormat="1" applyFont="1" applyFill="1" applyBorder="1" applyAlignment="1">
      <alignment horizontal="center" vertical="center" wrapText="1"/>
    </xf>
    <xf numFmtId="0" fontId="20" fillId="0" borderId="1" xfId="0" applyFont="1" applyFill="1" applyBorder="1" applyAlignment="1" applyProtection="1">
      <alignment horizontal="center" vertical="center" wrapText="1"/>
      <protection locked="0"/>
    </xf>
    <xf numFmtId="2" fontId="30" fillId="0" borderId="1" xfId="0" applyNumberFormat="1" applyFont="1" applyFill="1" applyBorder="1" applyAlignment="1">
      <alignment horizontal="center" vertical="center" wrapText="1"/>
    </xf>
    <xf numFmtId="165" fontId="20" fillId="0" borderId="1" xfId="0" applyNumberFormat="1" applyFont="1" applyFill="1" applyBorder="1" applyAlignment="1">
      <alignment horizontal="center" vertical="center" wrapText="1"/>
    </xf>
    <xf numFmtId="164" fontId="20" fillId="0" borderId="1" xfId="0" applyNumberFormat="1" applyFont="1" applyFill="1" applyBorder="1" applyAlignment="1">
      <alignment horizontal="center" vertical="center" wrapText="1"/>
    </xf>
    <xf numFmtId="2" fontId="20" fillId="0" borderId="1" xfId="0" applyNumberFormat="1" applyFont="1" applyFill="1" applyBorder="1" applyAlignment="1">
      <alignment horizontal="center" vertical="center" wrapText="1"/>
    </xf>
    <xf numFmtId="0" fontId="30" fillId="0" borderId="1" xfId="0" applyFont="1" applyFill="1" applyBorder="1" applyAlignment="1">
      <alignment horizontal="center" vertical="center" wrapText="1"/>
    </xf>
    <xf numFmtId="0" fontId="29" fillId="0" borderId="1" xfId="0" applyFont="1" applyFill="1" applyBorder="1" applyAlignment="1">
      <alignment horizontal="left" vertical="center" wrapText="1"/>
    </xf>
    <xf numFmtId="0" fontId="11" fillId="0" borderId="1" xfId="14" applyFont="1" applyBorder="1"/>
    <xf numFmtId="0" fontId="33" fillId="0" borderId="1" xfId="14" applyFont="1" applyBorder="1" applyAlignment="1">
      <alignment wrapText="1"/>
    </xf>
    <xf numFmtId="0" fontId="34" fillId="0" borderId="1" xfId="0" applyFont="1" applyBorder="1" applyAlignment="1">
      <alignment horizontal="justify" vertical="center" wrapText="1"/>
    </xf>
    <xf numFmtId="0" fontId="35" fillId="0" borderId="1" xfId="0" applyFont="1" applyBorder="1" applyAlignment="1">
      <alignment horizontal="justify" vertical="center" wrapText="1"/>
    </xf>
    <xf numFmtId="0" fontId="33" fillId="0" borderId="1" xfId="0" applyFont="1" applyBorder="1" applyAlignment="1">
      <alignment horizontal="justify" vertical="center" wrapText="1"/>
    </xf>
    <xf numFmtId="0" fontId="34" fillId="0" borderId="1" xfId="14" applyFont="1" applyBorder="1" applyAlignment="1">
      <alignment vertical="center" wrapText="1"/>
    </xf>
    <xf numFmtId="0" fontId="36" fillId="0" borderId="1" xfId="0" applyFont="1" applyBorder="1" applyAlignment="1">
      <alignment horizontal="justify" vertical="center" wrapText="1"/>
    </xf>
    <xf numFmtId="0" fontId="33" fillId="0" borderId="1" xfId="14" applyFont="1" applyBorder="1" applyAlignment="1">
      <alignment vertical="center" wrapText="1"/>
    </xf>
    <xf numFmtId="0" fontId="14" fillId="0" borderId="0" xfId="0" applyFont="1" applyFill="1" applyAlignment="1">
      <alignment horizontal="center" vertical="center"/>
    </xf>
    <xf numFmtId="0" fontId="14" fillId="0" borderId="7" xfId="0" applyFont="1" applyFill="1" applyBorder="1" applyAlignment="1">
      <alignment horizontal="center" vertical="center"/>
    </xf>
    <xf numFmtId="0" fontId="16" fillId="0" borderId="0" xfId="0" applyFont="1" applyFill="1" applyBorder="1" applyAlignment="1">
      <alignment horizontal="center" vertical="center" wrapText="1"/>
    </xf>
    <xf numFmtId="0" fontId="16" fillId="0" borderId="0" xfId="0" applyFont="1" applyFill="1" applyAlignment="1">
      <alignment horizontal="center" vertical="center" wrapText="1"/>
    </xf>
    <xf numFmtId="0" fontId="30" fillId="0" borderId="1" xfId="0" applyFont="1" applyFill="1" applyBorder="1" applyAlignment="1">
      <alignment horizontal="center" vertical="center" wrapText="1"/>
    </xf>
    <xf numFmtId="0" fontId="15" fillId="0" borderId="0" xfId="0" applyFont="1" applyFill="1" applyAlignment="1">
      <alignment horizontal="center" vertical="center"/>
    </xf>
    <xf numFmtId="0" fontId="15" fillId="0" borderId="7" xfId="0" applyFont="1" applyFill="1" applyBorder="1" applyAlignment="1">
      <alignment horizontal="center" vertical="center"/>
    </xf>
    <xf numFmtId="0" fontId="11" fillId="0" borderId="0" xfId="0" applyFont="1" applyFill="1" applyAlignment="1">
      <alignment horizontal="justify" vertical="center" wrapText="1"/>
    </xf>
    <xf numFmtId="0" fontId="29" fillId="0" borderId="1"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0" xfId="0" applyFont="1" applyFill="1" applyAlignment="1">
      <alignment horizontal="center" vertical="center" wrapText="1"/>
    </xf>
    <xf numFmtId="0" fontId="14" fillId="0" borderId="0" xfId="0" applyFont="1" applyFill="1" applyAlignment="1">
      <alignment horizontal="justify" vertical="center" wrapText="1"/>
    </xf>
    <xf numFmtId="0" fontId="13" fillId="0" borderId="0" xfId="0" applyFont="1" applyFill="1" applyBorder="1" applyAlignment="1">
      <alignment horizontal="justify" vertical="center" wrapText="1"/>
    </xf>
    <xf numFmtId="0" fontId="13" fillId="0" borderId="0" xfId="0" applyFont="1" applyFill="1" applyAlignment="1">
      <alignment horizontal="justify" vertical="center" wrapText="1"/>
    </xf>
    <xf numFmtId="0" fontId="16" fillId="0" borderId="6" xfId="0" applyFont="1" applyFill="1" applyBorder="1" applyAlignment="1">
      <alignment horizontal="center" vertical="center"/>
    </xf>
    <xf numFmtId="0" fontId="16" fillId="0" borderId="0" xfId="0" applyFont="1" applyFill="1" applyBorder="1" applyAlignment="1">
      <alignment horizontal="center" vertical="center"/>
    </xf>
    <xf numFmtId="0" fontId="23" fillId="0" borderId="0" xfId="0" applyFont="1" applyFill="1" applyAlignment="1">
      <alignment horizontal="center" vertical="center" wrapText="1"/>
    </xf>
    <xf numFmtId="0" fontId="29" fillId="0" borderId="1" xfId="0" applyFont="1" applyFill="1" applyBorder="1" applyAlignment="1">
      <alignment vertical="center" wrapText="1"/>
    </xf>
    <xf numFmtId="0" fontId="22" fillId="0" borderId="0" xfId="0" applyFont="1" applyFill="1" applyAlignment="1">
      <alignment horizontal="left" vertical="center"/>
    </xf>
    <xf numFmtId="0" fontId="23" fillId="0" borderId="1" xfId="0" applyFont="1" applyFill="1" applyBorder="1" applyAlignment="1">
      <alignment horizontal="left" vertical="top" wrapText="1"/>
    </xf>
    <xf numFmtId="0" fontId="23" fillId="0" borderId="1" xfId="0" applyFont="1" applyFill="1" applyBorder="1" applyAlignment="1">
      <alignment horizontal="left" vertical="top" wrapText="1"/>
    </xf>
    <xf numFmtId="0" fontId="20" fillId="0" borderId="1" xfId="0" applyFont="1" applyFill="1" applyBorder="1" applyAlignment="1">
      <alignment horizontal="left" vertical="top" wrapText="1"/>
    </xf>
    <xf numFmtId="0" fontId="37" fillId="0" borderId="1" xfId="0" applyFont="1" applyBorder="1" applyAlignment="1">
      <alignment horizontal="justify" vertical="center" wrapText="1"/>
    </xf>
    <xf numFmtId="0" fontId="23" fillId="0" borderId="1" xfId="14" applyFont="1" applyBorder="1" applyAlignment="1">
      <alignment vertical="center" wrapText="1"/>
    </xf>
    <xf numFmtId="0" fontId="27" fillId="0" borderId="0" xfId="0" applyFont="1" applyFill="1" applyAlignment="1">
      <alignment horizontal="center"/>
    </xf>
    <xf numFmtId="0" fontId="20" fillId="0" borderId="0" xfId="0" applyFont="1" applyFill="1" applyAlignment="1" applyProtection="1">
      <alignment horizontal="right" vertical="center"/>
      <protection locked="0"/>
    </xf>
    <xf numFmtId="0" fontId="20" fillId="0" borderId="0" xfId="0" applyFont="1" applyFill="1" applyAlignment="1" applyProtection="1">
      <alignment horizontal="left" vertical="center"/>
      <protection locked="0"/>
    </xf>
    <xf numFmtId="0" fontId="20" fillId="0" borderId="0" xfId="0" applyFont="1" applyFill="1" applyProtection="1">
      <protection locked="0"/>
    </xf>
    <xf numFmtId="0" fontId="20" fillId="0" borderId="0" xfId="1" applyFont="1" applyFill="1" applyAlignment="1">
      <alignment horizontal="right" vertical="center"/>
    </xf>
    <xf numFmtId="0" fontId="30" fillId="0" borderId="0" xfId="1" applyFont="1" applyFill="1"/>
    <xf numFmtId="0" fontId="20" fillId="0" borderId="2" xfId="0" applyFont="1" applyFill="1" applyBorder="1" applyAlignment="1">
      <alignment horizontal="left" vertical="top" wrapText="1"/>
    </xf>
    <xf numFmtId="0" fontId="20" fillId="0" borderId="9" xfId="0" applyFont="1" applyFill="1" applyBorder="1" applyAlignment="1">
      <alignment horizontal="left" vertical="top" wrapText="1"/>
    </xf>
    <xf numFmtId="0" fontId="20" fillId="0" borderId="8" xfId="0" applyFont="1" applyFill="1" applyBorder="1" applyAlignment="1">
      <alignment horizontal="left" vertical="top" wrapText="1"/>
    </xf>
    <xf numFmtId="0" fontId="34" fillId="0" borderId="1" xfId="0" applyFont="1" applyBorder="1" applyAlignment="1">
      <alignment horizontal="left" vertical="center" wrapText="1"/>
    </xf>
  </cellXfs>
  <cellStyles count="26">
    <cellStyle name="Comma 2" xfId="2" xr:uid="{00000000-0005-0000-0000-000000000000}"/>
    <cellStyle name="Comma 2 2" xfId="24" xr:uid="{00000000-0005-0000-0000-000001000000}"/>
    <cellStyle name="Comma 3" xfId="3" xr:uid="{00000000-0005-0000-0000-000002000000}"/>
    <cellStyle name="Comma0 - Type3" xfId="4" xr:uid="{00000000-0005-0000-0000-000003000000}"/>
    <cellStyle name="Fixed2 - Type2" xfId="5" xr:uid="{00000000-0005-0000-0000-000004000000}"/>
    <cellStyle name="Hyperlink 2" xfId="6" xr:uid="{00000000-0005-0000-0000-000005000000}"/>
    <cellStyle name="Hyperlink 3" xfId="7" xr:uid="{00000000-0005-0000-0000-000006000000}"/>
    <cellStyle name="Input 2" xfId="8" xr:uid="{00000000-0005-0000-0000-000007000000}"/>
    <cellStyle name="Komma 2" xfId="9" xr:uid="{00000000-0005-0000-0000-000008000000}"/>
    <cellStyle name="Komma 2 2" xfId="25" xr:uid="{00000000-0005-0000-0000-000009000000}"/>
    <cellStyle name="Komma 3" xfId="10" xr:uid="{00000000-0005-0000-0000-00000A000000}"/>
    <cellStyle name="Link 2" xfId="11" xr:uid="{00000000-0005-0000-0000-00000B000000}"/>
    <cellStyle name="Neutral 2" xfId="12" xr:uid="{00000000-0005-0000-0000-00000C000000}"/>
    <cellStyle name="Normal" xfId="0" builtinId="0"/>
    <cellStyle name="Normal 10" xfId="13" xr:uid="{00000000-0005-0000-0000-00000E000000}"/>
    <cellStyle name="Normal 2" xfId="14" xr:uid="{00000000-0005-0000-0000-00000F000000}"/>
    <cellStyle name="Normal 3" xfId="1" xr:uid="{00000000-0005-0000-0000-000010000000}"/>
    <cellStyle name="Normal 6" xfId="15" xr:uid="{00000000-0005-0000-0000-000011000000}"/>
    <cellStyle name="Normal 6 2" xfId="16" xr:uid="{00000000-0005-0000-0000-000012000000}"/>
    <cellStyle name="Output 2" xfId="17" xr:uid="{00000000-0005-0000-0000-000013000000}"/>
    <cellStyle name="Percen - Type1" xfId="18" xr:uid="{00000000-0005-0000-0000-000014000000}"/>
    <cellStyle name="Percent 2" xfId="19" xr:uid="{00000000-0005-0000-0000-000015000000}"/>
    <cellStyle name="Porcentaje" xfId="23" builtinId="5"/>
    <cellStyle name="Procent 2" xfId="20" xr:uid="{00000000-0005-0000-0000-000017000000}"/>
    <cellStyle name="Procent 3" xfId="21" xr:uid="{00000000-0005-0000-0000-000018000000}"/>
    <cellStyle name="Total 2" xfId="22" xr:uid="{00000000-0005-0000-0000-00001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ens.dk/0110_2014%20teknologikatalog%20opdat/Fase%203/PV%20HURTIG%20JAN2017/oktober%202017/Copy%20of%2020-23_electricity_generation_-_non-thermal_processes_solar%20PV%20_%20data%20sheet%20rin%2011ok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PC\Desktop\COOP%20DANESA\Catalogue\MX%20TC%20Data%20Sheets%20-%20final%20draft_revisi&#243;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2 Photovoltaics  LARGE Old"/>
      <sheetName val="arbejds ark LARGE New"/>
      <sheetName val="22 Photovoltaics  SMALL old "/>
      <sheetName val="fra leverandører"/>
      <sheetName val="22 Photovoltaics  LARGE new"/>
    </sheetNames>
    <sheetDataSet>
      <sheetData sheetId="0">
        <row r="2">
          <cell r="N2">
            <v>0.98501248959200671</v>
          </cell>
        </row>
      </sheetData>
      <sheetData sheetId="1">
        <row r="33">
          <cell r="K33">
            <v>1.0720000000000001</v>
          </cell>
        </row>
        <row r="67">
          <cell r="S67">
            <v>0.97574759572313619</v>
          </cell>
        </row>
      </sheetData>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2 Pump Hydro Storage"/>
      <sheetName val="PHS - Datos revisión"/>
      <sheetName val="03 Lithium Ion Battery"/>
      <sheetName val="04 Lead-Acid Battery"/>
      <sheetName val="Lead Acid - Datos revisión."/>
      <sheetName val="05 Na-S Battery"/>
      <sheetName val="Na-S - Datos revision"/>
      <sheetName val="06 Vanadium Redox Flow Battery"/>
      <sheetName val="07 Molten Salt Storage 2f"/>
      <sheetName val="Molten Salt -Datos revisión "/>
      <sheetName val="08 CAES"/>
      <sheetName val="09 Supercapacitors"/>
      <sheetName val="Supercapacit - Datos recientes"/>
      <sheetName val="10 Flywheels"/>
      <sheetName val="Flywheels - Datos recientes"/>
      <sheetName val="VR Flow - Datos revision"/>
      <sheetName val="CAES -Datos recient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499984740745262"/>
  </sheetPr>
  <dimension ref="A1:Z63"/>
  <sheetViews>
    <sheetView showGridLines="0" tabSelected="1" zoomScale="80" zoomScaleNormal="80" workbookViewId="0">
      <selection activeCell="A55" sqref="A55"/>
    </sheetView>
  </sheetViews>
  <sheetFormatPr baseColWidth="10" defaultColWidth="13.7109375" defaultRowHeight="14.45" customHeight="1" x14ac:dyDescent="0.35"/>
  <cols>
    <col min="1" max="1" width="105.42578125" style="2" customWidth="1"/>
    <col min="2" max="2" width="70.140625" style="2" hidden="1" customWidth="1"/>
    <col min="3" max="3" width="4.85546875" style="2" customWidth="1"/>
    <col min="4" max="10" width="10.7109375" style="2" customWidth="1"/>
    <col min="11" max="11" width="10" style="2" customWidth="1"/>
    <col min="12" max="12" width="13.7109375" style="2"/>
    <col min="13" max="13" width="34.42578125" style="2" customWidth="1"/>
    <col min="14" max="16384" width="13.7109375" style="2"/>
  </cols>
  <sheetData>
    <row r="1" spans="1:26" ht="14.45" customHeight="1" x14ac:dyDescent="0.35">
      <c r="C1" s="24"/>
      <c r="I1" s="83"/>
      <c r="J1" s="83"/>
      <c r="K1" s="88"/>
    </row>
    <row r="2" spans="1:26" ht="14.45" customHeight="1" x14ac:dyDescent="0.35">
      <c r="C2" s="24"/>
      <c r="I2" s="84"/>
      <c r="J2" s="84"/>
      <c r="K2" s="89"/>
    </row>
    <row r="3" spans="1:26" ht="20.100000000000001" customHeight="1" x14ac:dyDescent="0.35">
      <c r="A3" s="100" t="s">
        <v>109</v>
      </c>
      <c r="B3" s="58" t="s">
        <v>41</v>
      </c>
      <c r="D3" s="91" t="s">
        <v>144</v>
      </c>
      <c r="E3" s="91"/>
      <c r="F3" s="91"/>
      <c r="G3" s="91"/>
      <c r="H3" s="91"/>
      <c r="I3" s="91"/>
      <c r="J3" s="91"/>
      <c r="K3" s="91"/>
      <c r="L3" s="91"/>
      <c r="M3" s="92"/>
      <c r="N3" s="93"/>
      <c r="O3" s="94"/>
      <c r="P3" s="94"/>
      <c r="Q3" s="94"/>
      <c r="R3" s="94"/>
      <c r="S3" s="94"/>
      <c r="T3" s="94"/>
      <c r="U3" s="94"/>
      <c r="V3" s="94"/>
      <c r="W3" s="94"/>
      <c r="X3" s="94"/>
      <c r="Y3" s="94"/>
    </row>
    <row r="4" spans="1:26" ht="27.75" customHeight="1" x14ac:dyDescent="0.35">
      <c r="A4" s="75"/>
      <c r="B4" s="57"/>
      <c r="D4" s="59">
        <v>2020</v>
      </c>
      <c r="E4" s="59">
        <v>2030</v>
      </c>
      <c r="F4" s="59">
        <v>2050</v>
      </c>
      <c r="G4" s="91" t="s">
        <v>145</v>
      </c>
      <c r="H4" s="91"/>
      <c r="I4" s="91" t="s">
        <v>146</v>
      </c>
      <c r="J4" s="91"/>
      <c r="K4" s="59" t="s">
        <v>147</v>
      </c>
      <c r="L4" s="59" t="s">
        <v>40</v>
      </c>
      <c r="M4" s="92"/>
      <c r="N4" s="93"/>
      <c r="O4" s="94"/>
      <c r="P4" s="94"/>
      <c r="Q4" s="94"/>
      <c r="R4" s="94"/>
      <c r="S4" s="94"/>
      <c r="T4" s="94"/>
      <c r="U4" s="94"/>
      <c r="V4" s="94"/>
      <c r="W4" s="94"/>
      <c r="X4" s="94"/>
      <c r="Y4" s="94"/>
    </row>
    <row r="5" spans="1:26" ht="19.5" customHeight="1" x14ac:dyDescent="0.35">
      <c r="A5" s="76" t="s">
        <v>110</v>
      </c>
      <c r="B5" s="58" t="s">
        <v>39</v>
      </c>
      <c r="D5" s="59"/>
      <c r="E5" s="59"/>
      <c r="F5" s="59"/>
      <c r="G5" s="59" t="s">
        <v>148</v>
      </c>
      <c r="H5" s="59" t="s">
        <v>149</v>
      </c>
      <c r="I5" s="59" t="s">
        <v>148</v>
      </c>
      <c r="J5" s="59" t="s">
        <v>149</v>
      </c>
      <c r="K5" s="59"/>
      <c r="L5" s="59"/>
      <c r="M5" s="95"/>
      <c r="N5" s="96"/>
      <c r="O5" s="94"/>
      <c r="P5" s="94"/>
      <c r="Q5" s="94"/>
      <c r="R5" s="94"/>
      <c r="S5" s="94"/>
      <c r="T5" s="94"/>
      <c r="U5" s="94"/>
      <c r="V5" s="94"/>
      <c r="W5" s="94"/>
      <c r="X5" s="94"/>
      <c r="Y5" s="94"/>
    </row>
    <row r="6" spans="1:26" ht="20.100000000000001" customHeight="1" x14ac:dyDescent="0.35">
      <c r="A6" s="77" t="s">
        <v>111</v>
      </c>
      <c r="B6" s="60" t="s">
        <v>38</v>
      </c>
      <c r="D6" s="87" t="s">
        <v>150</v>
      </c>
      <c r="E6" s="87"/>
      <c r="F6" s="87"/>
      <c r="G6" s="87"/>
      <c r="H6" s="57"/>
      <c r="I6" s="57"/>
      <c r="J6" s="57"/>
      <c r="K6" s="57"/>
      <c r="L6" s="57"/>
      <c r="M6" s="85"/>
      <c r="N6" s="86"/>
      <c r="O6" s="90"/>
      <c r="P6" s="90"/>
      <c r="Q6" s="90"/>
      <c r="R6" s="90"/>
      <c r="S6" s="90"/>
      <c r="T6" s="90"/>
      <c r="U6" s="90"/>
      <c r="V6" s="90"/>
      <c r="W6" s="90"/>
      <c r="X6" s="90"/>
      <c r="Y6" s="90"/>
      <c r="Z6" s="25"/>
    </row>
    <row r="7" spans="1:26" ht="20.100000000000001" customHeight="1" x14ac:dyDescent="0.35">
      <c r="A7" s="77" t="s">
        <v>112</v>
      </c>
      <c r="B7" s="60" t="s">
        <v>37</v>
      </c>
      <c r="D7" s="87" t="s">
        <v>151</v>
      </c>
      <c r="E7" s="87"/>
      <c r="F7" s="87"/>
      <c r="G7" s="87"/>
      <c r="H7" s="57"/>
      <c r="I7" s="57"/>
      <c r="J7" s="57"/>
      <c r="K7" s="57"/>
      <c r="L7" s="57"/>
      <c r="M7" s="85"/>
      <c r="N7" s="86"/>
      <c r="O7" s="90"/>
      <c r="P7" s="90"/>
      <c r="Q7" s="90"/>
      <c r="R7" s="90"/>
      <c r="S7" s="90"/>
      <c r="T7" s="90"/>
      <c r="U7" s="90"/>
      <c r="V7" s="90"/>
      <c r="W7" s="90"/>
      <c r="X7" s="90"/>
      <c r="Y7" s="90"/>
    </row>
    <row r="8" spans="1:26" ht="20.100000000000001" customHeight="1" x14ac:dyDescent="0.35">
      <c r="A8" s="77" t="s">
        <v>134</v>
      </c>
      <c r="B8" s="60" t="s">
        <v>36</v>
      </c>
      <c r="D8" s="61">
        <v>1362</v>
      </c>
      <c r="E8" s="61">
        <v>1362</v>
      </c>
      <c r="F8" s="61">
        <v>1362</v>
      </c>
      <c r="G8" s="61">
        <v>1362</v>
      </c>
      <c r="H8" s="61">
        <v>1362</v>
      </c>
      <c r="I8" s="61">
        <v>1362</v>
      </c>
      <c r="J8" s="61">
        <v>1362</v>
      </c>
      <c r="K8" s="57"/>
      <c r="L8" s="57" t="s">
        <v>6</v>
      </c>
      <c r="M8" s="85"/>
      <c r="N8" s="86"/>
      <c r="O8" s="1"/>
      <c r="P8" s="1"/>
      <c r="Q8" s="1"/>
      <c r="R8" s="1"/>
      <c r="S8" s="1"/>
      <c r="T8" s="1"/>
      <c r="U8" s="1"/>
      <c r="V8" s="1"/>
      <c r="W8" s="1"/>
      <c r="X8" s="1"/>
      <c r="Y8" s="1"/>
    </row>
    <row r="9" spans="1:26" ht="20.100000000000001" customHeight="1" x14ac:dyDescent="0.35">
      <c r="A9" s="77" t="s">
        <v>135</v>
      </c>
      <c r="B9" s="60" t="s">
        <v>35</v>
      </c>
      <c r="D9" s="61">
        <v>150</v>
      </c>
      <c r="E9" s="61">
        <v>150</v>
      </c>
      <c r="F9" s="61">
        <v>150</v>
      </c>
      <c r="G9" s="61">
        <v>150</v>
      </c>
      <c r="H9" s="61">
        <v>150</v>
      </c>
      <c r="I9" s="61">
        <v>150</v>
      </c>
      <c r="J9" s="61">
        <v>150</v>
      </c>
      <c r="K9" s="57" t="s">
        <v>13</v>
      </c>
      <c r="L9" s="57" t="s">
        <v>6</v>
      </c>
      <c r="M9" s="85"/>
      <c r="N9" s="86"/>
      <c r="O9" s="1"/>
      <c r="P9" s="3"/>
      <c r="Q9" s="3"/>
      <c r="R9" s="3"/>
      <c r="S9" s="3"/>
      <c r="T9" s="3"/>
      <c r="U9" s="3"/>
      <c r="V9" s="3"/>
      <c r="W9" s="3"/>
      <c r="X9" s="3"/>
      <c r="Y9" s="3"/>
    </row>
    <row r="10" spans="1:26" ht="20.100000000000001" customHeight="1" x14ac:dyDescent="0.35">
      <c r="A10" s="77" t="s">
        <v>136</v>
      </c>
      <c r="B10" s="60" t="s">
        <v>34</v>
      </c>
      <c r="D10" s="61">
        <v>256</v>
      </c>
      <c r="E10" s="61">
        <v>256</v>
      </c>
      <c r="F10" s="61">
        <v>256</v>
      </c>
      <c r="G10" s="61">
        <v>256</v>
      </c>
      <c r="H10" s="61">
        <v>256</v>
      </c>
      <c r="I10" s="61">
        <v>256</v>
      </c>
      <c r="J10" s="61">
        <v>256</v>
      </c>
      <c r="K10" s="57"/>
      <c r="L10" s="57" t="s">
        <v>6</v>
      </c>
      <c r="M10" s="85"/>
      <c r="N10" s="86"/>
      <c r="O10" s="1"/>
      <c r="P10" s="1"/>
      <c r="Q10" s="1"/>
      <c r="R10" s="1"/>
      <c r="S10" s="1"/>
      <c r="T10" s="1"/>
      <c r="U10" s="1"/>
      <c r="V10" s="1"/>
      <c r="W10" s="1"/>
      <c r="X10" s="1"/>
      <c r="Y10" s="1"/>
    </row>
    <row r="11" spans="1:26" ht="20.100000000000001" customHeight="1" x14ac:dyDescent="0.35">
      <c r="A11" s="77" t="s">
        <v>116</v>
      </c>
      <c r="B11" s="60" t="s">
        <v>42</v>
      </c>
      <c r="D11" s="57">
        <v>95</v>
      </c>
      <c r="E11" s="57">
        <v>95</v>
      </c>
      <c r="F11" s="57">
        <v>95</v>
      </c>
      <c r="G11" s="57">
        <v>95</v>
      </c>
      <c r="H11" s="57">
        <v>95</v>
      </c>
      <c r="I11" s="57">
        <v>95</v>
      </c>
      <c r="J11" s="57">
        <v>95</v>
      </c>
      <c r="K11" s="57" t="s">
        <v>152</v>
      </c>
      <c r="L11" s="57" t="s">
        <v>43</v>
      </c>
      <c r="M11" s="26"/>
      <c r="N11" s="27"/>
      <c r="O11" s="1"/>
      <c r="P11" s="1"/>
      <c r="Q11" s="1"/>
      <c r="R11" s="1"/>
      <c r="S11" s="1"/>
      <c r="T11" s="1"/>
      <c r="U11" s="1"/>
      <c r="V11" s="1"/>
      <c r="W11" s="1"/>
      <c r="X11" s="1"/>
      <c r="Y11" s="1"/>
    </row>
    <row r="12" spans="1:26" ht="20.100000000000001" customHeight="1" x14ac:dyDescent="0.35">
      <c r="A12" s="78" t="s">
        <v>117</v>
      </c>
      <c r="B12" s="60" t="s">
        <v>108</v>
      </c>
      <c r="D12" s="62">
        <f>(POWER(D11/100,0.5))*100</f>
        <v>97.467943448089628</v>
      </c>
      <c r="E12" s="62">
        <f t="shared" ref="E12:J12" si="0">(POWER(E11/100,0.5))*100</f>
        <v>97.467943448089628</v>
      </c>
      <c r="F12" s="62">
        <f t="shared" si="0"/>
        <v>97.467943448089628</v>
      </c>
      <c r="G12" s="62">
        <f t="shared" si="0"/>
        <v>97.467943448089628</v>
      </c>
      <c r="H12" s="62">
        <f t="shared" si="0"/>
        <v>97.467943448089628</v>
      </c>
      <c r="I12" s="62">
        <f t="shared" si="0"/>
        <v>97.467943448089628</v>
      </c>
      <c r="J12" s="62">
        <f t="shared" si="0"/>
        <v>97.467943448089628</v>
      </c>
      <c r="K12" s="57"/>
      <c r="L12" s="63"/>
      <c r="M12" s="85"/>
      <c r="N12" s="86"/>
      <c r="O12" s="1"/>
      <c r="P12" s="1"/>
      <c r="Q12" s="1"/>
      <c r="R12" s="1"/>
      <c r="S12" s="1"/>
      <c r="T12" s="1"/>
      <c r="U12" s="1"/>
      <c r="V12" s="1"/>
      <c r="W12" s="1"/>
      <c r="X12" s="1"/>
      <c r="Y12" s="1"/>
    </row>
    <row r="13" spans="1:26" ht="20.100000000000001" customHeight="1" x14ac:dyDescent="0.35">
      <c r="A13" s="78" t="s">
        <v>118</v>
      </c>
      <c r="B13" s="64" t="s">
        <v>33</v>
      </c>
      <c r="D13" s="62">
        <f>D12</f>
        <v>97.467943448089628</v>
      </c>
      <c r="E13" s="62">
        <f t="shared" ref="E13:F13" si="1">E12</f>
        <v>97.467943448089628</v>
      </c>
      <c r="F13" s="62">
        <f t="shared" si="1"/>
        <v>97.467943448089628</v>
      </c>
      <c r="G13" s="62">
        <f t="shared" ref="G13" si="2">G12</f>
        <v>97.467943448089628</v>
      </c>
      <c r="H13" s="62">
        <f t="shared" ref="H13" si="3">H12</f>
        <v>97.467943448089628</v>
      </c>
      <c r="I13" s="62">
        <f t="shared" ref="I13" si="4">I12</f>
        <v>97.467943448089628</v>
      </c>
      <c r="J13" s="62">
        <f t="shared" ref="J13" si="5">J12</f>
        <v>97.467943448089628</v>
      </c>
      <c r="K13" s="57"/>
      <c r="L13" s="57"/>
      <c r="M13" s="4"/>
      <c r="N13" s="5"/>
      <c r="O13" s="1"/>
      <c r="P13" s="1"/>
      <c r="Q13" s="1"/>
      <c r="R13" s="1"/>
      <c r="S13" s="1"/>
      <c r="T13" s="1"/>
      <c r="U13" s="1"/>
      <c r="V13" s="1"/>
      <c r="W13" s="1"/>
      <c r="X13" s="1"/>
      <c r="Y13" s="1"/>
    </row>
    <row r="14" spans="1:26" ht="20.100000000000001" customHeight="1" x14ac:dyDescent="0.35">
      <c r="A14" s="77" t="s">
        <v>119</v>
      </c>
      <c r="B14" s="60" t="s">
        <v>32</v>
      </c>
      <c r="D14" s="62">
        <v>3</v>
      </c>
      <c r="E14" s="57">
        <v>3</v>
      </c>
      <c r="F14" s="57">
        <v>3</v>
      </c>
      <c r="G14" s="65">
        <v>1</v>
      </c>
      <c r="H14" s="65">
        <v>5</v>
      </c>
      <c r="I14" s="65">
        <f>G14</f>
        <v>1</v>
      </c>
      <c r="J14" s="65">
        <f>H14</f>
        <v>5</v>
      </c>
      <c r="K14" s="57"/>
      <c r="L14" s="57" t="s">
        <v>44</v>
      </c>
      <c r="M14" s="4"/>
      <c r="N14" s="5"/>
      <c r="O14" s="1"/>
      <c r="P14" s="1"/>
      <c r="Q14" s="1"/>
      <c r="R14" s="1"/>
      <c r="S14" s="1"/>
      <c r="T14" s="1"/>
      <c r="U14" s="1"/>
      <c r="V14" s="1"/>
      <c r="W14" s="1"/>
      <c r="X14" s="1"/>
      <c r="Y14" s="1"/>
    </row>
    <row r="15" spans="1:26" ht="20.100000000000001" customHeight="1" x14ac:dyDescent="0.35">
      <c r="A15" s="77" t="s">
        <v>120</v>
      </c>
      <c r="B15" s="60" t="s">
        <v>31</v>
      </c>
      <c r="D15" s="57" t="s">
        <v>15</v>
      </c>
      <c r="E15" s="57"/>
      <c r="F15" s="57"/>
      <c r="G15" s="57"/>
      <c r="H15" s="57"/>
      <c r="I15" s="57"/>
      <c r="J15" s="57"/>
      <c r="K15" s="57"/>
      <c r="L15" s="57"/>
      <c r="M15" s="4"/>
      <c r="N15" s="5"/>
      <c r="O15" s="1"/>
      <c r="P15" s="1"/>
      <c r="Q15" s="1"/>
      <c r="R15" s="1"/>
      <c r="S15" s="1"/>
      <c r="T15" s="1"/>
      <c r="U15" s="1"/>
      <c r="V15" s="1"/>
      <c r="W15" s="1"/>
      <c r="X15" s="1"/>
      <c r="Y15" s="1"/>
    </row>
    <row r="16" spans="1:26" ht="20.100000000000001" customHeight="1" x14ac:dyDescent="0.35">
      <c r="A16" s="77" t="s">
        <v>121</v>
      </c>
      <c r="B16" s="60" t="s">
        <v>30</v>
      </c>
      <c r="D16" s="57" t="s">
        <v>15</v>
      </c>
      <c r="E16" s="57"/>
      <c r="F16" s="57"/>
      <c r="G16" s="57"/>
      <c r="H16" s="57"/>
      <c r="I16" s="57"/>
      <c r="J16" s="57"/>
      <c r="K16" s="57"/>
      <c r="L16" s="57"/>
      <c r="M16" s="4"/>
      <c r="N16" s="5"/>
      <c r="O16" s="1"/>
      <c r="P16" s="1"/>
      <c r="Q16" s="1"/>
      <c r="R16" s="1"/>
      <c r="S16" s="1"/>
      <c r="T16" s="1"/>
      <c r="U16" s="1"/>
      <c r="V16" s="1"/>
      <c r="W16" s="1"/>
      <c r="X16" s="1"/>
      <c r="Y16" s="1"/>
    </row>
    <row r="17" spans="1:26" ht="20.100000000000001" customHeight="1" x14ac:dyDescent="0.35">
      <c r="A17" s="77" t="s">
        <v>122</v>
      </c>
      <c r="B17" s="60" t="s">
        <v>29</v>
      </c>
      <c r="D17" s="57">
        <v>30</v>
      </c>
      <c r="E17" s="57">
        <v>30</v>
      </c>
      <c r="F17" s="57">
        <v>30</v>
      </c>
      <c r="G17" s="57">
        <v>30</v>
      </c>
      <c r="H17" s="57">
        <v>30</v>
      </c>
      <c r="I17" s="57">
        <v>30</v>
      </c>
      <c r="J17" s="57">
        <v>30</v>
      </c>
      <c r="K17" s="57"/>
      <c r="L17" s="57" t="s">
        <v>6</v>
      </c>
      <c r="M17" s="4"/>
      <c r="N17" s="5"/>
      <c r="O17" s="1"/>
      <c r="P17" s="1"/>
      <c r="Q17" s="1"/>
      <c r="R17" s="1"/>
      <c r="S17" s="1"/>
      <c r="T17" s="1"/>
      <c r="U17" s="1"/>
      <c r="V17" s="1"/>
      <c r="W17" s="1"/>
      <c r="X17" s="1"/>
      <c r="Y17" s="1"/>
    </row>
    <row r="18" spans="1:26" ht="20.100000000000001" customHeight="1" x14ac:dyDescent="0.35">
      <c r="A18" s="77" t="s">
        <v>123</v>
      </c>
      <c r="B18" s="60" t="s">
        <v>28</v>
      </c>
      <c r="D18" s="57" t="s">
        <v>15</v>
      </c>
      <c r="E18" s="57"/>
      <c r="F18" s="57"/>
      <c r="G18" s="57"/>
      <c r="H18" s="57"/>
      <c r="I18" s="57"/>
      <c r="J18" s="57"/>
      <c r="K18" s="57"/>
      <c r="L18" s="57"/>
      <c r="M18" s="4"/>
      <c r="N18" s="5"/>
      <c r="O18" s="1"/>
      <c r="P18" s="1"/>
      <c r="Q18" s="1"/>
      <c r="R18" s="1"/>
      <c r="S18" s="1"/>
      <c r="T18" s="1"/>
      <c r="U18" s="1"/>
      <c r="V18" s="1"/>
      <c r="W18" s="1"/>
      <c r="X18" s="1"/>
      <c r="Y18" s="1"/>
    </row>
    <row r="19" spans="1:26" ht="20.100000000000001" customHeight="1" x14ac:dyDescent="0.35">
      <c r="A19" s="77" t="s">
        <v>124</v>
      </c>
      <c r="B19" s="66" t="s">
        <v>20</v>
      </c>
      <c r="D19" s="57">
        <v>10000</v>
      </c>
      <c r="E19" s="57">
        <v>10000</v>
      </c>
      <c r="F19" s="57">
        <v>10000</v>
      </c>
      <c r="G19" s="57">
        <v>10000</v>
      </c>
      <c r="H19" s="57">
        <v>10000</v>
      </c>
      <c r="I19" s="57">
        <v>10000</v>
      </c>
      <c r="J19" s="57">
        <v>10000</v>
      </c>
      <c r="K19" s="57"/>
      <c r="L19" s="57" t="s">
        <v>5</v>
      </c>
      <c r="M19" s="4"/>
      <c r="N19" s="5"/>
      <c r="O19" s="1"/>
      <c r="P19" s="5"/>
      <c r="Q19" s="6"/>
      <c r="R19" s="6"/>
      <c r="S19" s="6"/>
      <c r="T19" s="6"/>
      <c r="U19" s="6"/>
      <c r="V19" s="6"/>
      <c r="W19" s="6"/>
      <c r="X19" s="6"/>
      <c r="Y19" s="6"/>
    </row>
    <row r="20" spans="1:26" ht="20.100000000000001" customHeight="1" x14ac:dyDescent="0.35">
      <c r="A20" s="79" t="s">
        <v>125</v>
      </c>
      <c r="B20" s="74" t="s">
        <v>27</v>
      </c>
      <c r="D20" s="74"/>
      <c r="E20" s="74"/>
      <c r="F20" s="74"/>
      <c r="G20" s="74"/>
      <c r="H20" s="74"/>
      <c r="I20" s="74"/>
      <c r="J20" s="74"/>
      <c r="K20" s="74"/>
      <c r="L20" s="74"/>
      <c r="M20" s="7"/>
      <c r="N20" s="8"/>
      <c r="O20" s="8"/>
      <c r="P20" s="1"/>
      <c r="Q20" s="1"/>
      <c r="R20" s="1"/>
      <c r="S20" s="1"/>
      <c r="T20" s="1"/>
      <c r="U20" s="1"/>
      <c r="V20" s="1"/>
      <c r="W20" s="1"/>
      <c r="X20" s="1"/>
      <c r="Y20" s="1"/>
    </row>
    <row r="21" spans="1:26" ht="20.100000000000001" customHeight="1" x14ac:dyDescent="0.35">
      <c r="A21" s="77" t="s">
        <v>126</v>
      </c>
      <c r="B21" s="60" t="s">
        <v>63</v>
      </c>
      <c r="D21" s="57">
        <v>700</v>
      </c>
      <c r="E21" s="57">
        <v>700</v>
      </c>
      <c r="F21" s="57">
        <v>700</v>
      </c>
      <c r="G21" s="57">
        <v>700</v>
      </c>
      <c r="H21" s="57">
        <v>700</v>
      </c>
      <c r="I21" s="57">
        <v>700</v>
      </c>
      <c r="J21" s="57">
        <v>700</v>
      </c>
      <c r="K21" s="57" t="s">
        <v>52</v>
      </c>
      <c r="L21" s="57" t="s">
        <v>47</v>
      </c>
      <c r="M21" s="4"/>
      <c r="N21" s="1"/>
      <c r="O21" s="1"/>
      <c r="P21" s="1"/>
      <c r="Q21" s="1"/>
      <c r="R21" s="1"/>
      <c r="S21" s="1"/>
      <c r="T21" s="1"/>
      <c r="U21" s="1"/>
      <c r="V21" s="1"/>
      <c r="W21" s="1"/>
      <c r="X21" s="1"/>
      <c r="Y21" s="1"/>
    </row>
    <row r="22" spans="1:26" ht="20.100000000000001" customHeight="1" x14ac:dyDescent="0.35">
      <c r="A22" s="77" t="s">
        <v>127</v>
      </c>
      <c r="B22" s="60" t="s">
        <v>64</v>
      </c>
      <c r="D22" s="57" t="s">
        <v>46</v>
      </c>
      <c r="E22" s="57"/>
      <c r="F22" s="57"/>
      <c r="G22" s="57"/>
      <c r="H22" s="57"/>
      <c r="I22" s="57"/>
      <c r="J22" s="57"/>
      <c r="K22" s="57"/>
      <c r="L22" s="57"/>
      <c r="M22" s="85"/>
      <c r="N22" s="86"/>
      <c r="O22" s="1"/>
      <c r="P22" s="1"/>
      <c r="Q22" s="1"/>
      <c r="R22" s="1"/>
      <c r="S22" s="1"/>
      <c r="T22" s="1"/>
      <c r="U22" s="1"/>
      <c r="V22" s="1"/>
      <c r="W22" s="1"/>
      <c r="X22" s="1"/>
      <c r="Y22" s="1"/>
    </row>
    <row r="23" spans="1:26" ht="20.100000000000001" customHeight="1" x14ac:dyDescent="0.35">
      <c r="A23" s="79" t="s">
        <v>128</v>
      </c>
      <c r="B23" s="74" t="s">
        <v>26</v>
      </c>
      <c r="D23" s="74"/>
      <c r="E23" s="74"/>
      <c r="F23" s="74"/>
      <c r="G23" s="74"/>
      <c r="H23" s="74"/>
      <c r="I23" s="74"/>
      <c r="J23" s="74"/>
      <c r="K23" s="74"/>
      <c r="L23" s="74"/>
      <c r="M23" s="7"/>
      <c r="N23" s="8"/>
      <c r="O23" s="8"/>
      <c r="P23" s="1"/>
      <c r="Q23" s="1"/>
      <c r="R23" s="1"/>
      <c r="S23" s="1"/>
      <c r="T23" s="1"/>
      <c r="U23" s="1"/>
      <c r="V23" s="1"/>
      <c r="W23" s="1"/>
      <c r="X23" s="1"/>
      <c r="Y23" s="1"/>
    </row>
    <row r="24" spans="1:26" ht="20.100000000000001" customHeight="1" x14ac:dyDescent="0.35">
      <c r="A24" s="77" t="s">
        <v>137</v>
      </c>
      <c r="B24" s="60" t="s">
        <v>25</v>
      </c>
      <c r="D24" s="67">
        <f>(D8*D25+D10*D26)/D8</f>
        <v>0.22078892149779739</v>
      </c>
      <c r="E24" s="67">
        <f t="shared" ref="E24:J24" si="6">(E8*E25+E10*E26)/E8</f>
        <v>0.21451853149779737</v>
      </c>
      <c r="F24" s="67">
        <f t="shared" si="6"/>
        <v>0.21122183149779739</v>
      </c>
      <c r="G24" s="67">
        <f t="shared" si="6"/>
        <v>0.21848458149779737</v>
      </c>
      <c r="H24" s="67">
        <f t="shared" si="6"/>
        <v>0.22848458149779738</v>
      </c>
      <c r="I24" s="67">
        <f t="shared" si="6"/>
        <v>0.21248458149779736</v>
      </c>
      <c r="J24" s="67">
        <f t="shared" si="6"/>
        <v>0.22048458149779737</v>
      </c>
      <c r="K24" s="68" t="s">
        <v>49</v>
      </c>
      <c r="L24" s="57" t="s">
        <v>3</v>
      </c>
      <c r="M24" s="4"/>
      <c r="N24" s="5"/>
      <c r="O24" s="1"/>
      <c r="P24" s="1"/>
      <c r="Q24" s="1"/>
      <c r="R24" s="1"/>
      <c r="S24" s="1"/>
      <c r="T24" s="1"/>
      <c r="U24" s="1"/>
      <c r="V24" s="1"/>
      <c r="W24" s="1"/>
      <c r="X24" s="1"/>
      <c r="Y24" s="1"/>
    </row>
    <row r="25" spans="1:26" ht="20.100000000000001" customHeight="1" x14ac:dyDescent="0.35">
      <c r="A25" s="77" t="s">
        <v>138</v>
      </c>
      <c r="B25" s="60" t="s">
        <v>61</v>
      </c>
      <c r="D25" s="67">
        <v>2.2304340000000002E-2</v>
      </c>
      <c r="E25" s="67">
        <v>1.6033950000000002E-2</v>
      </c>
      <c r="F25" s="67">
        <v>1.2737250000000002E-2</v>
      </c>
      <c r="G25" s="69">
        <v>0.02</v>
      </c>
      <c r="H25" s="73">
        <v>0.03</v>
      </c>
      <c r="I25" s="73">
        <v>1.4E-2</v>
      </c>
      <c r="J25" s="73">
        <v>2.1999999999999999E-2</v>
      </c>
      <c r="K25" s="57" t="s">
        <v>50</v>
      </c>
      <c r="L25" s="57" t="s">
        <v>3</v>
      </c>
      <c r="M25" s="4"/>
      <c r="N25" s="4"/>
      <c r="O25" s="4"/>
      <c r="P25" s="1"/>
      <c r="Q25" s="1"/>
      <c r="S25" s="1"/>
      <c r="T25" s="1"/>
      <c r="U25" s="1"/>
      <c r="V25" s="1"/>
      <c r="X25" s="1"/>
      <c r="Y25" s="1"/>
      <c r="Z25" s="1"/>
    </row>
    <row r="26" spans="1:26" ht="20.100000000000001" customHeight="1" x14ac:dyDescent="0.35">
      <c r="A26" s="77" t="s">
        <v>139</v>
      </c>
      <c r="B26" s="60" t="s">
        <v>24</v>
      </c>
      <c r="D26" s="70">
        <f>1.056</f>
        <v>1.056</v>
      </c>
      <c r="E26" s="70">
        <f t="shared" ref="E26:J26" si="7">1.056</f>
        <v>1.056</v>
      </c>
      <c r="F26" s="70">
        <f t="shared" si="7"/>
        <v>1.056</v>
      </c>
      <c r="G26" s="70">
        <f t="shared" si="7"/>
        <v>1.056</v>
      </c>
      <c r="H26" s="70">
        <f t="shared" si="7"/>
        <v>1.056</v>
      </c>
      <c r="I26" s="70">
        <f t="shared" si="7"/>
        <v>1.056</v>
      </c>
      <c r="J26" s="70">
        <f t="shared" si="7"/>
        <v>1.056</v>
      </c>
      <c r="K26" s="57" t="s">
        <v>11</v>
      </c>
      <c r="L26" s="57" t="s">
        <v>3</v>
      </c>
      <c r="M26" s="85"/>
      <c r="N26" s="86"/>
      <c r="O26" s="1"/>
      <c r="P26" s="9"/>
      <c r="Q26" s="9"/>
      <c r="R26" s="10"/>
      <c r="S26" s="9"/>
      <c r="T26" s="9"/>
      <c r="U26" s="9"/>
      <c r="V26" s="9"/>
      <c r="W26" s="11"/>
      <c r="Y26" s="1"/>
      <c r="Z26" s="1"/>
    </row>
    <row r="27" spans="1:26" ht="20.100000000000001" customHeight="1" x14ac:dyDescent="0.35">
      <c r="A27" s="77" t="s">
        <v>140</v>
      </c>
      <c r="B27" s="60" t="s">
        <v>23</v>
      </c>
      <c r="D27" s="57" t="s">
        <v>15</v>
      </c>
      <c r="E27" s="57"/>
      <c r="F27" s="57"/>
      <c r="G27" s="73"/>
      <c r="H27" s="73"/>
      <c r="I27" s="73"/>
      <c r="J27" s="73"/>
      <c r="K27" s="57"/>
      <c r="L27" s="57"/>
      <c r="M27" s="4"/>
      <c r="N27" s="5"/>
      <c r="O27" s="1"/>
      <c r="P27" s="1"/>
      <c r="Q27" s="1"/>
      <c r="R27" s="11"/>
      <c r="S27" s="1"/>
      <c r="T27" s="1"/>
      <c r="U27" s="1"/>
      <c r="V27" s="1"/>
      <c r="W27" s="12"/>
      <c r="X27" s="1"/>
      <c r="Y27" s="1"/>
    </row>
    <row r="28" spans="1:26" ht="20.100000000000001" customHeight="1" x14ac:dyDescent="0.35">
      <c r="A28" s="77" t="s">
        <v>141</v>
      </c>
      <c r="B28" s="60" t="s">
        <v>58</v>
      </c>
      <c r="D28" s="71">
        <v>18.115200000000002</v>
      </c>
      <c r="E28" s="71">
        <v>18.115200000000002</v>
      </c>
      <c r="F28" s="71">
        <v>18.115200000000002</v>
      </c>
      <c r="G28" s="71">
        <v>18.115200000000002</v>
      </c>
      <c r="H28" s="71">
        <v>18.115200000000002</v>
      </c>
      <c r="I28" s="71">
        <v>18.115200000000002</v>
      </c>
      <c r="J28" s="71">
        <v>18.115200000000002</v>
      </c>
      <c r="K28" s="57" t="s">
        <v>59</v>
      </c>
      <c r="L28" s="57" t="s">
        <v>6</v>
      </c>
      <c r="M28" s="4"/>
      <c r="N28" s="5"/>
      <c r="O28" s="1"/>
      <c r="P28" s="1"/>
      <c r="Q28" s="1"/>
      <c r="R28" s="1"/>
      <c r="S28" s="1"/>
      <c r="T28" s="1"/>
      <c r="U28" s="1"/>
      <c r="V28" s="1"/>
      <c r="W28" s="13"/>
      <c r="X28" s="1"/>
      <c r="Y28" s="1"/>
    </row>
    <row r="29" spans="1:26" ht="20.100000000000001" customHeight="1" x14ac:dyDescent="0.35">
      <c r="A29" s="77" t="s">
        <v>142</v>
      </c>
      <c r="B29" s="60" t="s">
        <v>57</v>
      </c>
      <c r="D29" s="72">
        <v>0.77700000000000002</v>
      </c>
      <c r="E29" s="72">
        <v>0.77700000000000002</v>
      </c>
      <c r="F29" s="72">
        <v>0.77700000000000002</v>
      </c>
      <c r="G29" s="72">
        <v>0.77700000000000002</v>
      </c>
      <c r="H29" s="72">
        <v>0.77700000000000002</v>
      </c>
      <c r="I29" s="72">
        <v>0.77700000000000002</v>
      </c>
      <c r="J29" s="72">
        <v>0.77700000000000002</v>
      </c>
      <c r="K29" s="57" t="s">
        <v>60</v>
      </c>
      <c r="L29" s="57" t="s">
        <v>6</v>
      </c>
      <c r="M29" s="4"/>
      <c r="N29" s="5"/>
      <c r="O29" s="1"/>
      <c r="P29" s="1"/>
      <c r="Q29" s="1"/>
      <c r="R29" s="1"/>
      <c r="S29" s="1"/>
      <c r="T29" s="1"/>
      <c r="U29" s="1"/>
      <c r="V29" s="1"/>
      <c r="W29" s="1"/>
      <c r="X29" s="1"/>
      <c r="Y29" s="1"/>
    </row>
    <row r="30" spans="1:26" ht="20.100000000000001" customHeight="1" x14ac:dyDescent="0.35">
      <c r="A30" s="79" t="s">
        <v>129</v>
      </c>
      <c r="B30" s="74" t="s">
        <v>22</v>
      </c>
      <c r="D30" s="74"/>
      <c r="E30" s="74"/>
      <c r="F30" s="74"/>
      <c r="G30" s="74"/>
      <c r="H30" s="74"/>
      <c r="I30" s="74"/>
      <c r="J30" s="74"/>
      <c r="K30" s="74"/>
      <c r="L30" s="74"/>
      <c r="M30" s="7"/>
      <c r="N30" s="8"/>
      <c r="O30" s="8"/>
      <c r="P30" s="1"/>
      <c r="Q30" s="1"/>
      <c r="R30" s="1"/>
      <c r="S30" s="1"/>
      <c r="T30" s="1"/>
      <c r="U30" s="1"/>
      <c r="V30" s="1"/>
      <c r="W30" s="1"/>
      <c r="X30" s="1"/>
      <c r="Y30" s="1"/>
    </row>
    <row r="31" spans="1:26" ht="20.100000000000001" customHeight="1" x14ac:dyDescent="0.35">
      <c r="A31" s="80" t="s">
        <v>143</v>
      </c>
      <c r="B31" s="60" t="s">
        <v>21</v>
      </c>
      <c r="D31" s="67">
        <f>(D26*D10+D8*D25)/D10</f>
        <v>1.1746660589062501</v>
      </c>
      <c r="E31" s="67">
        <f t="shared" ref="E31:J31" si="8">(E26*E10+E8*E25)/E10</f>
        <v>1.1413056246093751</v>
      </c>
      <c r="F31" s="67">
        <f t="shared" si="8"/>
        <v>1.1237661503906251</v>
      </c>
      <c r="G31" s="67">
        <f t="shared" si="8"/>
        <v>1.1624062500000001</v>
      </c>
      <c r="H31" s="67">
        <f t="shared" si="8"/>
        <v>1.2156093750000001</v>
      </c>
      <c r="I31" s="67">
        <f t="shared" si="8"/>
        <v>1.130484375</v>
      </c>
      <c r="J31" s="67">
        <f t="shared" si="8"/>
        <v>1.173046875</v>
      </c>
      <c r="K31" s="57" t="s">
        <v>8</v>
      </c>
      <c r="L31" s="57" t="s">
        <v>6</v>
      </c>
      <c r="M31" s="97"/>
      <c r="N31" s="98"/>
      <c r="O31" s="1"/>
      <c r="P31" s="1"/>
      <c r="Q31" s="1"/>
      <c r="R31" s="1"/>
      <c r="S31" s="1"/>
      <c r="T31" s="1"/>
      <c r="U31" s="1"/>
      <c r="V31" s="1"/>
      <c r="W31" s="1"/>
      <c r="X31" s="1"/>
      <c r="Y31" s="1"/>
    </row>
    <row r="32" spans="1:26" ht="20.100000000000001" customHeight="1" x14ac:dyDescent="0.35">
      <c r="A32" s="77" t="s">
        <v>130</v>
      </c>
      <c r="B32" s="60" t="s">
        <v>19</v>
      </c>
      <c r="D32" s="57">
        <f>ROUND(D34/(D$8/D$10),0)</f>
        <v>14</v>
      </c>
      <c r="E32" s="57">
        <f t="shared" ref="E32:J32" si="9">ROUND(E34/(E$8/E$10),0)</f>
        <v>14</v>
      </c>
      <c r="F32" s="57">
        <f t="shared" si="9"/>
        <v>14</v>
      </c>
      <c r="G32" s="57">
        <f t="shared" si="9"/>
        <v>8</v>
      </c>
      <c r="H32" s="57">
        <f t="shared" si="9"/>
        <v>21</v>
      </c>
      <c r="I32" s="57">
        <f t="shared" si="9"/>
        <v>8</v>
      </c>
      <c r="J32" s="57">
        <f t="shared" si="9"/>
        <v>21</v>
      </c>
      <c r="K32" s="57" t="s">
        <v>45</v>
      </c>
      <c r="L32" s="57" t="s">
        <v>5</v>
      </c>
      <c r="M32" s="4"/>
      <c r="N32" s="5"/>
      <c r="O32" s="5"/>
      <c r="P32" s="5"/>
      <c r="Q32" s="6"/>
      <c r="R32" s="6"/>
      <c r="S32" s="6"/>
      <c r="T32" s="6"/>
      <c r="U32" s="6"/>
      <c r="V32" s="6"/>
      <c r="W32" s="6"/>
      <c r="X32" s="6"/>
      <c r="Y32" s="6"/>
    </row>
    <row r="33" spans="1:25" ht="20.100000000000001" customHeight="1" x14ac:dyDescent="0.35">
      <c r="A33" s="77" t="s">
        <v>131</v>
      </c>
      <c r="B33" s="60" t="s">
        <v>18</v>
      </c>
      <c r="D33" s="57">
        <f>ROUND(D35/(D$8/D$10),0)</f>
        <v>26</v>
      </c>
      <c r="E33" s="57">
        <f t="shared" ref="E33:J33" si="10">ROUND(E35/(E$8/E$10),0)</f>
        <v>26</v>
      </c>
      <c r="F33" s="57">
        <f t="shared" si="10"/>
        <v>26</v>
      </c>
      <c r="G33" s="57">
        <f t="shared" si="10"/>
        <v>14</v>
      </c>
      <c r="H33" s="57">
        <f t="shared" si="10"/>
        <v>38</v>
      </c>
      <c r="I33" s="57">
        <f t="shared" si="10"/>
        <v>14</v>
      </c>
      <c r="J33" s="57">
        <f t="shared" si="10"/>
        <v>38</v>
      </c>
      <c r="K33" s="57" t="s">
        <v>45</v>
      </c>
      <c r="L33" s="57" t="s">
        <v>5</v>
      </c>
      <c r="M33" s="4"/>
      <c r="N33" s="5"/>
      <c r="O33" s="5"/>
      <c r="P33" s="5"/>
      <c r="Q33" s="6"/>
      <c r="R33" s="6"/>
      <c r="S33" s="6"/>
      <c r="T33" s="6"/>
      <c r="U33" s="6"/>
      <c r="V33" s="6"/>
      <c r="W33" s="6"/>
      <c r="X33" s="6"/>
      <c r="Y33" s="14"/>
    </row>
    <row r="34" spans="1:25" ht="20.100000000000001" customHeight="1" x14ac:dyDescent="0.35">
      <c r="A34" s="77" t="s">
        <v>132</v>
      </c>
      <c r="B34" s="60" t="s">
        <v>17</v>
      </c>
      <c r="D34" s="65">
        <f>AVERAGE(G34:H34)</f>
        <v>75</v>
      </c>
      <c r="E34" s="57">
        <v>75</v>
      </c>
      <c r="F34" s="57">
        <v>75</v>
      </c>
      <c r="G34" s="71">
        <v>40</v>
      </c>
      <c r="H34" s="71">
        <v>110</v>
      </c>
      <c r="I34" s="71">
        <f>G34</f>
        <v>40</v>
      </c>
      <c r="J34" s="71">
        <f t="shared" ref="J34:J35" si="11">H34</f>
        <v>110</v>
      </c>
      <c r="K34" s="57"/>
      <c r="L34" s="57" t="s">
        <v>5</v>
      </c>
      <c r="M34" s="4"/>
      <c r="N34" s="5"/>
      <c r="O34" s="1"/>
      <c r="P34" s="5"/>
      <c r="Q34" s="6"/>
      <c r="R34" s="6"/>
      <c r="S34" s="6"/>
      <c r="T34" s="6"/>
      <c r="U34" s="6"/>
      <c r="V34" s="6"/>
      <c r="W34" s="6"/>
      <c r="X34" s="6"/>
      <c r="Y34" s="14"/>
    </row>
    <row r="35" spans="1:25" ht="20.100000000000001" customHeight="1" x14ac:dyDescent="0.35">
      <c r="A35" s="77" t="s">
        <v>133</v>
      </c>
      <c r="B35" s="60" t="s">
        <v>16</v>
      </c>
      <c r="D35" s="65">
        <f>AVERAGE(G35:H35)</f>
        <v>137.5</v>
      </c>
      <c r="E35" s="57">
        <v>138</v>
      </c>
      <c r="F35" s="57">
        <v>138</v>
      </c>
      <c r="G35" s="71">
        <v>75</v>
      </c>
      <c r="H35" s="71">
        <v>200</v>
      </c>
      <c r="I35" s="71">
        <f>G35</f>
        <v>75</v>
      </c>
      <c r="J35" s="71">
        <f t="shared" si="11"/>
        <v>200</v>
      </c>
      <c r="K35" s="57"/>
      <c r="L35" s="57" t="s">
        <v>5</v>
      </c>
      <c r="M35" s="15"/>
      <c r="N35" s="16"/>
      <c r="O35" s="1"/>
      <c r="P35" s="5"/>
      <c r="Q35" s="6"/>
      <c r="R35" s="6"/>
      <c r="S35" s="6"/>
      <c r="T35" s="6"/>
      <c r="U35" s="6"/>
      <c r="V35" s="6"/>
      <c r="W35" s="6"/>
      <c r="X35" s="6"/>
      <c r="Y35" s="14"/>
    </row>
    <row r="36" spans="1:25" ht="15" customHeight="1" x14ac:dyDescent="0.35">
      <c r="M36" s="4"/>
      <c r="N36" s="5"/>
      <c r="P36" s="5"/>
      <c r="Q36" s="6"/>
      <c r="R36" s="6"/>
      <c r="S36" s="6"/>
      <c r="T36" s="6"/>
      <c r="U36" s="6"/>
      <c r="V36" s="6"/>
      <c r="W36" s="6"/>
      <c r="X36" s="6"/>
      <c r="Y36" s="14"/>
    </row>
    <row r="37" spans="1:25" s="22" customFormat="1" ht="15" customHeight="1" x14ac:dyDescent="0.3">
      <c r="D37" s="101" t="s">
        <v>14</v>
      </c>
      <c r="F37" s="23"/>
      <c r="G37" s="23"/>
      <c r="H37" s="23"/>
      <c r="I37" s="23"/>
      <c r="J37" s="23"/>
      <c r="K37" s="23"/>
      <c r="L37" s="28"/>
      <c r="M37" s="29"/>
      <c r="N37" s="30"/>
      <c r="O37" s="17"/>
      <c r="P37" s="17"/>
      <c r="Q37" s="18"/>
      <c r="R37" s="18"/>
      <c r="S37" s="18"/>
      <c r="T37" s="18"/>
      <c r="U37" s="18"/>
      <c r="V37" s="18"/>
      <c r="W37" s="18"/>
      <c r="X37" s="18"/>
      <c r="Y37" s="31"/>
    </row>
    <row r="38" spans="1:25" s="22" customFormat="1" ht="14.45" customHeight="1" x14ac:dyDescent="0.3">
      <c r="C38" s="20" t="s">
        <v>13</v>
      </c>
      <c r="D38" s="21" t="s">
        <v>153</v>
      </c>
      <c r="E38" s="19"/>
      <c r="F38" s="19"/>
      <c r="G38" s="19"/>
      <c r="H38" s="19"/>
      <c r="I38" s="19"/>
      <c r="J38" s="19"/>
      <c r="K38" s="19"/>
      <c r="L38" s="19"/>
    </row>
    <row r="39" spans="1:25" s="22" customFormat="1" ht="14.45" customHeight="1" x14ac:dyDescent="0.3">
      <c r="C39" s="20" t="s">
        <v>12</v>
      </c>
      <c r="D39" s="21" t="s">
        <v>154</v>
      </c>
      <c r="E39" s="19"/>
      <c r="F39" s="19"/>
      <c r="G39" s="19"/>
      <c r="H39" s="19"/>
      <c r="I39" s="19"/>
      <c r="J39" s="19"/>
      <c r="K39" s="19"/>
      <c r="L39" s="19"/>
      <c r="M39" s="28"/>
      <c r="N39" s="23"/>
      <c r="O39" s="23"/>
      <c r="P39" s="23"/>
      <c r="Q39" s="23"/>
      <c r="R39" s="23"/>
      <c r="S39" s="23"/>
      <c r="T39" s="23"/>
      <c r="U39" s="23"/>
      <c r="V39" s="23"/>
      <c r="W39" s="28"/>
    </row>
    <row r="40" spans="1:25" s="22" customFormat="1" ht="14.45" customHeight="1" x14ac:dyDescent="0.3">
      <c r="C40" s="32" t="s">
        <v>11</v>
      </c>
      <c r="D40" s="33" t="s">
        <v>155</v>
      </c>
      <c r="E40" s="19"/>
      <c r="F40" s="19"/>
      <c r="G40" s="19"/>
      <c r="H40" s="19"/>
      <c r="I40" s="19"/>
      <c r="J40" s="19"/>
      <c r="K40" s="19"/>
      <c r="L40" s="19"/>
      <c r="M40" s="28"/>
      <c r="N40" s="23"/>
      <c r="O40" s="23"/>
      <c r="P40" s="23"/>
      <c r="Q40" s="23"/>
      <c r="R40" s="23"/>
      <c r="S40" s="23"/>
      <c r="T40" s="23"/>
      <c r="U40" s="23"/>
      <c r="V40" s="23"/>
      <c r="W40" s="28"/>
    </row>
    <row r="41" spans="1:25" s="22" customFormat="1" ht="14.45" customHeight="1" x14ac:dyDescent="0.3">
      <c r="C41" s="32" t="s">
        <v>59</v>
      </c>
      <c r="D41" s="33" t="s">
        <v>156</v>
      </c>
      <c r="E41" s="19"/>
      <c r="F41" s="19"/>
      <c r="G41" s="19"/>
      <c r="H41" s="19"/>
      <c r="I41" s="19"/>
      <c r="J41" s="19"/>
      <c r="K41" s="19"/>
      <c r="L41" s="19"/>
      <c r="M41" s="28"/>
      <c r="N41" s="23"/>
      <c r="O41" s="23"/>
      <c r="P41" s="23"/>
      <c r="Q41" s="23"/>
      <c r="R41" s="23"/>
      <c r="S41" s="23"/>
      <c r="T41" s="23"/>
      <c r="U41" s="23"/>
      <c r="V41" s="23"/>
      <c r="W41" s="28"/>
    </row>
    <row r="42" spans="1:25" s="22" customFormat="1" ht="14.45" customHeight="1" x14ac:dyDescent="0.3">
      <c r="B42" s="34"/>
      <c r="C42" s="32" t="s">
        <v>60</v>
      </c>
      <c r="D42" s="33" t="s">
        <v>157</v>
      </c>
      <c r="E42" s="19"/>
      <c r="F42" s="19"/>
      <c r="G42" s="19"/>
      <c r="H42" s="19"/>
      <c r="I42" s="19"/>
      <c r="J42" s="19"/>
      <c r="K42" s="19"/>
      <c r="L42" s="19"/>
      <c r="M42" s="28"/>
      <c r="N42" s="23"/>
      <c r="O42" s="23"/>
      <c r="P42" s="23"/>
      <c r="Q42" s="23"/>
      <c r="R42" s="23"/>
      <c r="S42" s="23"/>
      <c r="T42" s="23"/>
      <c r="U42" s="23"/>
      <c r="V42" s="23"/>
      <c r="W42" s="28"/>
    </row>
    <row r="43" spans="1:25" s="22" customFormat="1" ht="14.45" customHeight="1" x14ac:dyDescent="0.3">
      <c r="C43" s="20" t="s">
        <v>10</v>
      </c>
      <c r="D43" s="21" t="s">
        <v>158</v>
      </c>
      <c r="L43" s="19"/>
      <c r="M43" s="28"/>
      <c r="N43" s="23"/>
      <c r="O43" s="23"/>
      <c r="P43" s="23"/>
      <c r="Q43" s="23"/>
      <c r="R43" s="23"/>
      <c r="S43" s="23"/>
      <c r="T43" s="23"/>
      <c r="U43" s="23"/>
      <c r="V43" s="23"/>
      <c r="W43" s="28"/>
    </row>
    <row r="44" spans="1:25" s="22" customFormat="1" ht="14.45" customHeight="1" x14ac:dyDescent="0.3">
      <c r="C44" s="20" t="s">
        <v>9</v>
      </c>
      <c r="D44" s="21" t="s">
        <v>159</v>
      </c>
      <c r="E44" s="19"/>
      <c r="F44" s="19"/>
      <c r="G44" s="19"/>
      <c r="H44" s="19"/>
      <c r="I44" s="19"/>
      <c r="J44" s="19"/>
      <c r="K44" s="19"/>
      <c r="L44" s="19"/>
      <c r="M44" s="28"/>
      <c r="N44" s="23"/>
      <c r="O44" s="23"/>
      <c r="P44" s="23"/>
      <c r="Q44" s="23"/>
      <c r="R44" s="23"/>
      <c r="S44" s="23"/>
      <c r="T44" s="23"/>
      <c r="U44" s="23"/>
      <c r="V44" s="23"/>
      <c r="W44" s="28"/>
    </row>
    <row r="45" spans="1:25" s="22" customFormat="1" ht="14.45" customHeight="1" x14ac:dyDescent="0.3">
      <c r="C45" s="20" t="s">
        <v>8</v>
      </c>
      <c r="D45" s="21" t="s">
        <v>160</v>
      </c>
      <c r="E45" s="19"/>
      <c r="F45" s="19"/>
      <c r="G45" s="19"/>
      <c r="H45" s="19"/>
      <c r="I45" s="19"/>
      <c r="J45" s="19"/>
      <c r="K45" s="19"/>
      <c r="L45" s="19"/>
      <c r="M45" s="28"/>
      <c r="N45" s="23"/>
      <c r="O45" s="23"/>
      <c r="P45" s="23"/>
      <c r="Q45" s="23"/>
      <c r="R45" s="23"/>
      <c r="S45" s="23"/>
      <c r="T45" s="23"/>
      <c r="U45" s="23"/>
      <c r="V45" s="23"/>
      <c r="W45" s="28"/>
    </row>
    <row r="46" spans="1:25" s="22" customFormat="1" ht="14.45" customHeight="1" x14ac:dyDescent="0.3">
      <c r="C46" s="20" t="s">
        <v>45</v>
      </c>
      <c r="D46" s="21" t="s">
        <v>161</v>
      </c>
      <c r="F46" s="19"/>
      <c r="G46" s="19"/>
      <c r="H46" s="19"/>
      <c r="I46" s="19"/>
      <c r="J46" s="19"/>
      <c r="K46" s="19"/>
      <c r="L46" s="19"/>
      <c r="M46" s="28"/>
      <c r="N46" s="23"/>
      <c r="O46" s="17"/>
      <c r="P46" s="23"/>
      <c r="Q46" s="23"/>
      <c r="R46" s="23"/>
      <c r="S46" s="23"/>
      <c r="T46" s="23"/>
      <c r="U46" s="23"/>
      <c r="V46" s="23"/>
      <c r="W46" s="28"/>
    </row>
    <row r="47" spans="1:25" s="22" customFormat="1" ht="14.45" customHeight="1" x14ac:dyDescent="0.3">
      <c r="C47" s="20" t="s">
        <v>51</v>
      </c>
      <c r="D47" s="34" t="s">
        <v>162</v>
      </c>
      <c r="E47" s="19"/>
      <c r="F47" s="19"/>
      <c r="G47" s="19"/>
      <c r="H47" s="19"/>
      <c r="I47" s="19"/>
      <c r="J47" s="19"/>
      <c r="K47" s="19"/>
      <c r="L47" s="19"/>
      <c r="M47" s="28"/>
      <c r="N47" s="23"/>
      <c r="O47" s="23"/>
      <c r="P47" s="23"/>
      <c r="Q47" s="23"/>
      <c r="R47" s="23"/>
      <c r="S47" s="23"/>
      <c r="T47" s="23"/>
      <c r="U47" s="23"/>
      <c r="V47" s="23"/>
      <c r="W47" s="28"/>
    </row>
    <row r="48" spans="1:25" s="22" customFormat="1" ht="14.45" customHeight="1" x14ac:dyDescent="0.3">
      <c r="C48" s="20" t="s">
        <v>52</v>
      </c>
      <c r="D48" s="19" t="s">
        <v>163</v>
      </c>
      <c r="E48" s="19"/>
      <c r="F48" s="19"/>
      <c r="G48" s="19"/>
      <c r="H48" s="19"/>
      <c r="I48" s="19"/>
      <c r="J48" s="19"/>
      <c r="K48" s="19"/>
      <c r="L48" s="19"/>
      <c r="M48" s="28"/>
      <c r="N48" s="23"/>
      <c r="O48" s="23"/>
      <c r="P48" s="23"/>
      <c r="Q48" s="23"/>
      <c r="R48" s="23"/>
      <c r="S48" s="23"/>
      <c r="T48" s="23"/>
      <c r="U48" s="23"/>
      <c r="V48" s="23"/>
      <c r="W48" s="28"/>
    </row>
    <row r="49" spans="3:23" s="22" customFormat="1" ht="14.45" customHeight="1" x14ac:dyDescent="0.3">
      <c r="D49" s="101" t="s">
        <v>7</v>
      </c>
      <c r="E49" s="19"/>
      <c r="F49" s="19"/>
      <c r="G49" s="19"/>
      <c r="H49" s="19"/>
      <c r="I49" s="19"/>
      <c r="J49" s="19"/>
      <c r="K49" s="19"/>
      <c r="L49" s="19"/>
      <c r="M49" s="28"/>
      <c r="N49" s="23"/>
      <c r="O49" s="23"/>
      <c r="P49" s="23"/>
      <c r="Q49" s="23"/>
      <c r="R49" s="23"/>
      <c r="S49" s="23"/>
      <c r="T49" s="23"/>
      <c r="U49" s="23"/>
      <c r="V49" s="23"/>
      <c r="W49" s="28"/>
    </row>
    <row r="50" spans="3:23" s="22" customFormat="1" ht="14.45" customHeight="1" x14ac:dyDescent="0.3">
      <c r="C50" s="36" t="s">
        <v>6</v>
      </c>
      <c r="D50" s="37" t="s">
        <v>4</v>
      </c>
      <c r="E50" s="19"/>
      <c r="F50" s="19"/>
      <c r="G50" s="19"/>
      <c r="H50" s="19"/>
      <c r="I50" s="19"/>
      <c r="J50" s="19"/>
      <c r="K50" s="19"/>
      <c r="L50" s="19"/>
      <c r="M50" s="28"/>
      <c r="N50" s="23"/>
      <c r="O50" s="23"/>
      <c r="P50" s="23"/>
      <c r="Q50" s="23"/>
      <c r="R50" s="23"/>
      <c r="S50" s="23"/>
      <c r="T50" s="23"/>
      <c r="U50" s="23"/>
      <c r="V50" s="23"/>
      <c r="W50" s="28"/>
    </row>
    <row r="51" spans="3:23" s="22" customFormat="1" ht="14.45" customHeight="1" x14ac:dyDescent="0.3">
      <c r="C51" s="36" t="s">
        <v>5</v>
      </c>
      <c r="D51" s="35" t="s">
        <v>1</v>
      </c>
      <c r="L51" s="19"/>
      <c r="M51" s="28"/>
      <c r="N51" s="23"/>
      <c r="O51" s="23"/>
      <c r="P51" s="23"/>
      <c r="Q51" s="23"/>
      <c r="R51" s="23"/>
      <c r="S51" s="23"/>
      <c r="T51" s="23"/>
      <c r="U51" s="23"/>
      <c r="V51" s="23"/>
      <c r="W51" s="28"/>
    </row>
    <row r="52" spans="3:23" s="22" customFormat="1" ht="14.45" customHeight="1" x14ac:dyDescent="0.3">
      <c r="C52" s="36" t="s">
        <v>3</v>
      </c>
      <c r="D52" s="37" t="s">
        <v>65</v>
      </c>
      <c r="L52" s="19"/>
      <c r="M52" s="28"/>
      <c r="N52" s="23"/>
      <c r="O52" s="23"/>
      <c r="P52" s="23"/>
      <c r="Q52" s="23"/>
      <c r="R52" s="23"/>
      <c r="S52" s="23"/>
      <c r="T52" s="23"/>
      <c r="U52" s="23"/>
      <c r="V52" s="23"/>
      <c r="W52" s="28"/>
    </row>
    <row r="53" spans="3:23" s="22" customFormat="1" ht="14.45" customHeight="1" x14ac:dyDescent="0.3">
      <c r="C53" s="38" t="s">
        <v>2</v>
      </c>
      <c r="D53" s="35" t="s">
        <v>0</v>
      </c>
      <c r="M53" s="28"/>
      <c r="N53" s="23"/>
      <c r="O53" s="23"/>
      <c r="P53" s="23"/>
      <c r="Q53" s="23"/>
      <c r="R53" s="23"/>
      <c r="S53" s="23"/>
      <c r="T53" s="23"/>
      <c r="U53" s="23"/>
      <c r="V53" s="23"/>
      <c r="W53" s="28"/>
    </row>
    <row r="54" spans="3:23" s="22" customFormat="1" ht="14.45" customHeight="1" x14ac:dyDescent="0.3">
      <c r="C54" s="36" t="s">
        <v>47</v>
      </c>
      <c r="D54" s="39" t="s">
        <v>48</v>
      </c>
      <c r="M54" s="28"/>
      <c r="N54" s="23"/>
      <c r="O54" s="23"/>
      <c r="P54" s="23"/>
      <c r="Q54" s="23"/>
      <c r="R54" s="23"/>
      <c r="S54" s="23"/>
      <c r="T54" s="23"/>
      <c r="U54" s="23"/>
      <c r="V54" s="23"/>
      <c r="W54" s="28"/>
    </row>
    <row r="55" spans="3:23" ht="14.45" customHeight="1" x14ac:dyDescent="0.35">
      <c r="C55" s="40"/>
    </row>
    <row r="61" spans="3:23" ht="14.45" customHeight="1" x14ac:dyDescent="0.35">
      <c r="D61" s="41"/>
    </row>
    <row r="62" spans="3:23" ht="14.45" customHeight="1" x14ac:dyDescent="0.35">
      <c r="C62" s="42"/>
      <c r="D62" s="41"/>
    </row>
    <row r="63" spans="3:23" ht="14.45" customHeight="1" x14ac:dyDescent="0.35">
      <c r="C63" s="42"/>
      <c r="D63" s="41"/>
    </row>
  </sheetData>
  <mergeCells count="24">
    <mergeCell ref="M31:N31"/>
    <mergeCell ref="O7:Y7"/>
    <mergeCell ref="M8:N8"/>
    <mergeCell ref="M22:N22"/>
    <mergeCell ref="M26:N26"/>
    <mergeCell ref="M12:N12"/>
    <mergeCell ref="M7:N7"/>
    <mergeCell ref="O6:Y6"/>
    <mergeCell ref="D3:L3"/>
    <mergeCell ref="M3:N3"/>
    <mergeCell ref="O3:Y3"/>
    <mergeCell ref="M4:N4"/>
    <mergeCell ref="O4:Y4"/>
    <mergeCell ref="M5:N5"/>
    <mergeCell ref="O5:Y5"/>
    <mergeCell ref="G4:H4"/>
    <mergeCell ref="I4:J4"/>
    <mergeCell ref="D6:G6"/>
    <mergeCell ref="I1:J2"/>
    <mergeCell ref="M9:N9"/>
    <mergeCell ref="M10:N10"/>
    <mergeCell ref="D7:G7"/>
    <mergeCell ref="M6:N6"/>
    <mergeCell ref="K1:K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33"/>
  <sheetViews>
    <sheetView zoomScale="80" zoomScaleNormal="80" workbookViewId="0">
      <pane xSplit="3" ySplit="1" topLeftCell="D2" activePane="bottomRight" state="frozen"/>
      <selection pane="topRight" activeCell="B1" sqref="B1"/>
      <selection pane="bottomLeft" activeCell="A2" sqref="A2"/>
      <selection pane="bottomRight" activeCell="C29" sqref="C29:D33"/>
    </sheetView>
  </sheetViews>
  <sheetFormatPr baseColWidth="10" defaultColWidth="11.42578125" defaultRowHeight="18" x14ac:dyDescent="0.35"/>
  <cols>
    <col min="1" max="1" width="85.85546875" style="2" customWidth="1"/>
    <col min="2" max="2" width="77.28515625" style="2" hidden="1" customWidth="1"/>
    <col min="3" max="3" width="6.85546875" style="53" customWidth="1"/>
    <col min="4" max="4" width="11.42578125" style="2" customWidth="1"/>
    <col min="5" max="5" width="11.42578125" style="2"/>
    <col min="6" max="7" width="12.42578125" style="2" bestFit="1" customWidth="1"/>
    <col min="8" max="8" width="15.42578125" style="2" customWidth="1"/>
    <col min="9" max="9" width="64.85546875" style="2" customWidth="1"/>
    <col min="10" max="16384" width="11.42578125" style="2"/>
  </cols>
  <sheetData>
    <row r="1" spans="1:9" ht="34.5" customHeight="1" x14ac:dyDescent="0.35">
      <c r="A1" s="81" t="s">
        <v>164</v>
      </c>
      <c r="B1" s="43" t="s">
        <v>53</v>
      </c>
      <c r="D1" s="44">
        <v>2020</v>
      </c>
      <c r="E1" s="44">
        <v>2025</v>
      </c>
      <c r="F1" s="44">
        <v>2030</v>
      </c>
      <c r="G1" s="44">
        <v>2050</v>
      </c>
      <c r="H1" s="44" t="s">
        <v>180</v>
      </c>
      <c r="I1" s="54" t="s">
        <v>181</v>
      </c>
    </row>
    <row r="2" spans="1:9" ht="20.100000000000001" customHeight="1" x14ac:dyDescent="0.35">
      <c r="A2" s="105" t="s">
        <v>113</v>
      </c>
      <c r="B2" s="45" t="s">
        <v>66</v>
      </c>
      <c r="D2" s="23">
        <v>1362</v>
      </c>
      <c r="E2" s="23"/>
      <c r="F2" s="23">
        <f>D2</f>
        <v>1362</v>
      </c>
      <c r="G2" s="23">
        <f>F2</f>
        <v>1362</v>
      </c>
      <c r="H2" s="99" t="s">
        <v>6</v>
      </c>
      <c r="I2" s="103" t="s">
        <v>182</v>
      </c>
    </row>
    <row r="3" spans="1:9" ht="20.100000000000001" customHeight="1" x14ac:dyDescent="0.35">
      <c r="A3" s="105" t="s">
        <v>114</v>
      </c>
      <c r="B3" s="45" t="s">
        <v>67</v>
      </c>
      <c r="D3" s="23">
        <v>150</v>
      </c>
      <c r="E3" s="23"/>
      <c r="F3" s="23">
        <f t="shared" ref="F3:F5" si="0">D3</f>
        <v>150</v>
      </c>
      <c r="G3" s="23">
        <f>F3</f>
        <v>150</v>
      </c>
      <c r="H3" s="99"/>
      <c r="I3" s="103"/>
    </row>
    <row r="4" spans="1:9" ht="20.100000000000001" customHeight="1" x14ac:dyDescent="0.35">
      <c r="A4" s="105" t="s">
        <v>115</v>
      </c>
      <c r="B4" s="45" t="s">
        <v>68</v>
      </c>
      <c r="D4" s="23">
        <v>256</v>
      </c>
      <c r="E4" s="23"/>
      <c r="F4" s="23">
        <f t="shared" si="0"/>
        <v>256</v>
      </c>
      <c r="G4" s="23">
        <f t="shared" ref="G4:G5" si="1">F4</f>
        <v>256</v>
      </c>
      <c r="H4" s="99"/>
      <c r="I4" s="103"/>
    </row>
    <row r="5" spans="1:9" ht="39.950000000000003" customHeight="1" x14ac:dyDescent="0.35">
      <c r="A5" s="105" t="s">
        <v>116</v>
      </c>
      <c r="B5" s="45" t="s">
        <v>69</v>
      </c>
      <c r="D5" s="23">
        <v>95</v>
      </c>
      <c r="E5" s="23"/>
      <c r="F5" s="23">
        <f t="shared" si="0"/>
        <v>95</v>
      </c>
      <c r="G5" s="23">
        <f t="shared" si="1"/>
        <v>95</v>
      </c>
      <c r="H5" s="23" t="s">
        <v>55</v>
      </c>
      <c r="I5" s="102" t="s">
        <v>183</v>
      </c>
    </row>
    <row r="6" spans="1:9" ht="35.1" customHeight="1" x14ac:dyDescent="0.35">
      <c r="A6" s="105" t="s">
        <v>117</v>
      </c>
      <c r="B6" s="45" t="s">
        <v>70</v>
      </c>
      <c r="D6" s="46">
        <f>POWER($D$5/100,0.5)*100</f>
        <v>97.467943448089628</v>
      </c>
      <c r="E6" s="23"/>
      <c r="F6" s="46">
        <f>POWER(F5/100,0.5)*100</f>
        <v>97.467943448089628</v>
      </c>
      <c r="G6" s="46">
        <f>POWER(G5/100,0.5)*100</f>
        <v>97.467943448089628</v>
      </c>
      <c r="H6" s="23"/>
      <c r="I6" s="103" t="s">
        <v>205</v>
      </c>
    </row>
    <row r="7" spans="1:9" ht="35.1" customHeight="1" x14ac:dyDescent="0.35">
      <c r="A7" s="105" t="s">
        <v>118</v>
      </c>
      <c r="B7" s="45" t="s">
        <v>71</v>
      </c>
      <c r="D7" s="46">
        <f>POWER($D$5/100,0.5)*100</f>
        <v>97.467943448089628</v>
      </c>
      <c r="E7" s="23"/>
      <c r="F7" s="46">
        <f t="shared" ref="F7:G7" si="2">POWER($D$5/100,0.5)*100</f>
        <v>97.467943448089628</v>
      </c>
      <c r="G7" s="46">
        <f t="shared" si="2"/>
        <v>97.467943448089628</v>
      </c>
      <c r="H7" s="23"/>
      <c r="I7" s="103"/>
    </row>
    <row r="8" spans="1:9" ht="39.950000000000003" customHeight="1" x14ac:dyDescent="0.35">
      <c r="A8" s="105" t="s">
        <v>165</v>
      </c>
      <c r="B8" s="45" t="s">
        <v>72</v>
      </c>
      <c r="D8" s="47">
        <v>3</v>
      </c>
      <c r="E8" s="23"/>
      <c r="F8" s="23">
        <v>3</v>
      </c>
      <c r="G8" s="46">
        <v>3</v>
      </c>
      <c r="H8" s="23" t="s">
        <v>56</v>
      </c>
      <c r="I8" s="102" t="s">
        <v>184</v>
      </c>
    </row>
    <row r="9" spans="1:9" ht="24.95" customHeight="1" x14ac:dyDescent="0.35">
      <c r="A9" s="105" t="s">
        <v>120</v>
      </c>
      <c r="B9" s="45" t="s">
        <v>73</v>
      </c>
      <c r="D9" s="23" t="s">
        <v>15</v>
      </c>
      <c r="E9" s="23"/>
      <c r="F9" s="23"/>
      <c r="G9" s="48"/>
      <c r="H9" s="23"/>
      <c r="I9" s="102" t="s">
        <v>185</v>
      </c>
    </row>
    <row r="10" spans="1:9" ht="24.95" customHeight="1" x14ac:dyDescent="0.35">
      <c r="A10" s="105" t="s">
        <v>121</v>
      </c>
      <c r="B10" s="45" t="s">
        <v>74</v>
      </c>
      <c r="D10" s="23" t="s">
        <v>15</v>
      </c>
      <c r="E10" s="23"/>
      <c r="F10" s="23"/>
      <c r="G10" s="48"/>
      <c r="H10" s="23"/>
      <c r="I10" s="102" t="s">
        <v>185</v>
      </c>
    </row>
    <row r="11" spans="1:9" ht="84" customHeight="1" x14ac:dyDescent="0.35">
      <c r="A11" s="105" t="s">
        <v>122</v>
      </c>
      <c r="B11" s="45" t="s">
        <v>75</v>
      </c>
      <c r="D11" s="23">
        <v>30</v>
      </c>
      <c r="E11" s="23"/>
      <c r="F11" s="23">
        <f>D11</f>
        <v>30</v>
      </c>
      <c r="G11" s="23">
        <f>F11</f>
        <v>30</v>
      </c>
      <c r="H11" s="23" t="s">
        <v>6</v>
      </c>
      <c r="I11" s="102" t="s">
        <v>186</v>
      </c>
    </row>
    <row r="12" spans="1:9" ht="30.75" customHeight="1" x14ac:dyDescent="0.35">
      <c r="A12" s="105" t="s">
        <v>123</v>
      </c>
      <c r="B12" s="45" t="s">
        <v>76</v>
      </c>
      <c r="D12" s="23" t="s">
        <v>15</v>
      </c>
      <c r="E12" s="23"/>
      <c r="F12" s="23"/>
      <c r="G12" s="48"/>
      <c r="H12" s="23"/>
      <c r="I12" s="102" t="s">
        <v>185</v>
      </c>
    </row>
    <row r="13" spans="1:9" ht="105" x14ac:dyDescent="0.35">
      <c r="A13" s="105" t="s">
        <v>174</v>
      </c>
      <c r="B13" s="45" t="s">
        <v>85</v>
      </c>
      <c r="D13" s="49">
        <v>700</v>
      </c>
      <c r="E13" s="23"/>
      <c r="F13" s="23">
        <f>D13</f>
        <v>700</v>
      </c>
      <c r="G13" s="23">
        <f>F13</f>
        <v>700</v>
      </c>
      <c r="H13" s="23" t="s">
        <v>47</v>
      </c>
      <c r="I13" s="102" t="s">
        <v>187</v>
      </c>
    </row>
    <row r="14" spans="1:9" ht="30" x14ac:dyDescent="0.35">
      <c r="A14" s="105" t="s">
        <v>127</v>
      </c>
      <c r="B14" s="45" t="s">
        <v>77</v>
      </c>
      <c r="D14" s="23"/>
      <c r="E14" s="23"/>
      <c r="F14" s="23"/>
      <c r="G14" s="48"/>
      <c r="H14" s="50"/>
      <c r="I14" s="102"/>
    </row>
    <row r="15" spans="1:9" ht="66" customHeight="1" x14ac:dyDescent="0.35">
      <c r="A15" s="105" t="s">
        <v>166</v>
      </c>
      <c r="B15" s="45" t="s">
        <v>78</v>
      </c>
      <c r="D15" s="51">
        <f>(D2*D16+D4*D17)/D2</f>
        <v>0.22048458149779737</v>
      </c>
      <c r="E15" s="51"/>
      <c r="F15" s="51">
        <f>(F2*F16+F4*F17)/F2</f>
        <v>0.21448458149779739</v>
      </c>
      <c r="G15" s="51">
        <f>(G2*G16+G4*G17)/G2</f>
        <v>0.21148458149779739</v>
      </c>
      <c r="H15" s="50"/>
      <c r="I15" s="102" t="s">
        <v>206</v>
      </c>
    </row>
    <row r="16" spans="1:9" ht="30" customHeight="1" x14ac:dyDescent="0.35">
      <c r="A16" s="105" t="s">
        <v>167</v>
      </c>
      <c r="B16" s="45" t="s">
        <v>79</v>
      </c>
      <c r="D16" s="51">
        <v>2.1999999999999999E-2</v>
      </c>
      <c r="E16" s="51"/>
      <c r="F16" s="51">
        <v>1.6E-2</v>
      </c>
      <c r="G16" s="51">
        <v>1.2999999999999999E-2</v>
      </c>
      <c r="H16" s="99" t="s">
        <v>3</v>
      </c>
      <c r="I16" s="103" t="s">
        <v>188</v>
      </c>
    </row>
    <row r="17" spans="1:9" ht="30" customHeight="1" x14ac:dyDescent="0.35">
      <c r="A17" s="105" t="s">
        <v>168</v>
      </c>
      <c r="B17" s="45" t="s">
        <v>80</v>
      </c>
      <c r="D17" s="51">
        <v>1.056</v>
      </c>
      <c r="E17" s="51"/>
      <c r="F17" s="51">
        <f t="shared" ref="F17:F19" si="3">D17</f>
        <v>1.056</v>
      </c>
      <c r="G17" s="51">
        <f t="shared" ref="G17:G19" si="4">F17</f>
        <v>1.056</v>
      </c>
      <c r="H17" s="99"/>
      <c r="I17" s="103"/>
    </row>
    <row r="18" spans="1:9" ht="30" customHeight="1" x14ac:dyDescent="0.35">
      <c r="A18" s="105" t="s">
        <v>175</v>
      </c>
      <c r="B18" s="45" t="s">
        <v>81</v>
      </c>
      <c r="D18" s="51">
        <v>18.100000000000001</v>
      </c>
      <c r="E18" s="51"/>
      <c r="F18" s="51">
        <f t="shared" si="3"/>
        <v>18.100000000000001</v>
      </c>
      <c r="G18" s="51">
        <f t="shared" si="4"/>
        <v>18.100000000000001</v>
      </c>
      <c r="H18" s="99" t="s">
        <v>6</v>
      </c>
      <c r="I18" s="103" t="s">
        <v>182</v>
      </c>
    </row>
    <row r="19" spans="1:9" ht="30" customHeight="1" x14ac:dyDescent="0.35">
      <c r="A19" s="105" t="s">
        <v>176</v>
      </c>
      <c r="B19" s="45" t="s">
        <v>82</v>
      </c>
      <c r="D19" s="51">
        <v>0.78</v>
      </c>
      <c r="E19" s="51"/>
      <c r="F19" s="51">
        <f t="shared" si="3"/>
        <v>0.78</v>
      </c>
      <c r="G19" s="51">
        <f t="shared" si="4"/>
        <v>0.78</v>
      </c>
      <c r="H19" s="99"/>
      <c r="I19" s="103"/>
    </row>
    <row r="20" spans="1:9" ht="30" x14ac:dyDescent="0.35">
      <c r="A20" s="105" t="s">
        <v>170</v>
      </c>
      <c r="B20" s="45" t="s">
        <v>54</v>
      </c>
      <c r="D20" s="46">
        <v>10000</v>
      </c>
      <c r="E20" s="46"/>
      <c r="F20" s="46">
        <f>D20</f>
        <v>10000</v>
      </c>
      <c r="G20" s="46">
        <f>F20</f>
        <v>10000</v>
      </c>
      <c r="H20" s="23" t="s">
        <v>5</v>
      </c>
      <c r="I20" s="102" t="s">
        <v>189</v>
      </c>
    </row>
    <row r="21" spans="1:9" ht="60" customHeight="1" x14ac:dyDescent="0.35">
      <c r="A21" s="106" t="s">
        <v>171</v>
      </c>
      <c r="B21" s="45" t="s">
        <v>83</v>
      </c>
      <c r="D21" s="46">
        <f>D23/(D2/D4)</f>
        <v>14.096916299559471</v>
      </c>
      <c r="E21" s="23"/>
      <c r="F21" s="46">
        <f>F23/(F2/F4)</f>
        <v>14.096916299559471</v>
      </c>
      <c r="G21" s="46">
        <f>G23/(G2/G4)</f>
        <v>14.096916299559471</v>
      </c>
      <c r="H21" s="99" t="s">
        <v>5</v>
      </c>
      <c r="I21" s="102" t="s">
        <v>207</v>
      </c>
    </row>
    <row r="22" spans="1:9" ht="60" customHeight="1" x14ac:dyDescent="0.35">
      <c r="A22" s="105" t="s">
        <v>177</v>
      </c>
      <c r="B22" s="45" t="s">
        <v>107</v>
      </c>
      <c r="D22" s="46">
        <f>D24/(D2/D4)</f>
        <v>25.938325991189426</v>
      </c>
      <c r="E22" s="23"/>
      <c r="F22" s="46">
        <f t="shared" ref="F22:G22" si="5">F24/(F2/F4)</f>
        <v>25.938325991189426</v>
      </c>
      <c r="G22" s="46">
        <f t="shared" si="5"/>
        <v>25.938325991189426</v>
      </c>
      <c r="H22" s="99"/>
      <c r="I22" s="104" t="s">
        <v>208</v>
      </c>
    </row>
    <row r="23" spans="1:9" ht="30" customHeight="1" x14ac:dyDescent="0.35">
      <c r="A23" s="105" t="s">
        <v>172</v>
      </c>
      <c r="B23" s="45" t="s">
        <v>84</v>
      </c>
      <c r="D23" s="23">
        <v>75</v>
      </c>
      <c r="E23" s="22"/>
      <c r="F23" s="23">
        <v>75</v>
      </c>
      <c r="G23" s="23">
        <v>75</v>
      </c>
      <c r="H23" s="99"/>
      <c r="I23" s="103" t="s">
        <v>190</v>
      </c>
    </row>
    <row r="24" spans="1:9" ht="30" customHeight="1" x14ac:dyDescent="0.35">
      <c r="A24" s="105" t="s">
        <v>173</v>
      </c>
      <c r="B24" s="45" t="s">
        <v>16</v>
      </c>
      <c r="D24" s="23">
        <v>138</v>
      </c>
      <c r="E24" s="22"/>
      <c r="F24" s="23">
        <v>138</v>
      </c>
      <c r="G24" s="23">
        <v>138</v>
      </c>
      <c r="H24" s="99"/>
      <c r="I24" s="103"/>
    </row>
    <row r="25" spans="1:9" x14ac:dyDescent="0.35">
      <c r="C25" s="52"/>
    </row>
    <row r="26" spans="1:9" x14ac:dyDescent="0.35">
      <c r="D26" s="45" t="s">
        <v>178</v>
      </c>
    </row>
    <row r="27" spans="1:9" x14ac:dyDescent="0.35">
      <c r="A27" s="22"/>
      <c r="D27" s="49" t="s">
        <v>15</v>
      </c>
      <c r="E27" s="107" t="s">
        <v>179</v>
      </c>
    </row>
    <row r="28" spans="1:9" x14ac:dyDescent="0.35">
      <c r="A28" s="22"/>
      <c r="C28" s="52"/>
    </row>
    <row r="29" spans="1:9" s="22" customFormat="1" ht="15" x14ac:dyDescent="0.3">
      <c r="C29" s="108" t="s">
        <v>6</v>
      </c>
      <c r="D29" s="109" t="s">
        <v>4</v>
      </c>
    </row>
    <row r="30" spans="1:9" s="22" customFormat="1" ht="15" x14ac:dyDescent="0.3">
      <c r="C30" s="108" t="s">
        <v>5</v>
      </c>
      <c r="D30" s="110" t="s">
        <v>1</v>
      </c>
    </row>
    <row r="31" spans="1:9" s="22" customFormat="1" ht="15" x14ac:dyDescent="0.3">
      <c r="C31" s="108" t="s">
        <v>3</v>
      </c>
      <c r="D31" s="109" t="s">
        <v>209</v>
      </c>
    </row>
    <row r="32" spans="1:9" s="22" customFormat="1" x14ac:dyDescent="0.35">
      <c r="A32" s="2"/>
      <c r="C32" s="111" t="s">
        <v>2</v>
      </c>
      <c r="D32" s="110" t="s">
        <v>0</v>
      </c>
    </row>
    <row r="33" spans="1:4" s="22" customFormat="1" x14ac:dyDescent="0.35">
      <c r="A33" s="2"/>
      <c r="C33" s="108" t="s">
        <v>47</v>
      </c>
      <c r="D33" s="112" t="s">
        <v>48</v>
      </c>
    </row>
  </sheetData>
  <mergeCells count="9">
    <mergeCell ref="H2:H4"/>
    <mergeCell ref="I2:I4"/>
    <mergeCell ref="I16:I17"/>
    <mergeCell ref="I23:I24"/>
    <mergeCell ref="H21:H24"/>
    <mergeCell ref="I6:I7"/>
    <mergeCell ref="H16:H17"/>
    <mergeCell ref="H18:H19"/>
    <mergeCell ref="I18:I19"/>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4"/>
  <sheetViews>
    <sheetView zoomScale="80" zoomScaleNormal="80" workbookViewId="0">
      <selection activeCell="D18" sqref="D18:D19"/>
    </sheetView>
  </sheetViews>
  <sheetFormatPr baseColWidth="10" defaultRowHeight="18" x14ac:dyDescent="0.35"/>
  <cols>
    <col min="1" max="1" width="101.85546875" style="2" customWidth="1"/>
    <col min="2" max="2" width="66.85546875" style="2" hidden="1" customWidth="1"/>
    <col min="3" max="3" width="4.5703125" style="2" customWidth="1"/>
    <col min="4" max="4" width="65.28515625" style="2" customWidth="1"/>
    <col min="5" max="16384" width="11.42578125" style="2"/>
  </cols>
  <sheetData>
    <row r="1" spans="1:4" x14ac:dyDescent="0.35">
      <c r="A1" s="82" t="s">
        <v>164</v>
      </c>
      <c r="B1" s="54" t="s">
        <v>53</v>
      </c>
      <c r="D1" s="55" t="s">
        <v>62</v>
      </c>
    </row>
    <row r="2" spans="1:4" ht="20.100000000000001" customHeight="1" x14ac:dyDescent="0.35">
      <c r="A2" s="116" t="s">
        <v>113</v>
      </c>
      <c r="B2" s="56" t="s">
        <v>86</v>
      </c>
      <c r="D2" s="113" t="s">
        <v>210</v>
      </c>
    </row>
    <row r="3" spans="1:4" ht="20.100000000000001" customHeight="1" x14ac:dyDescent="0.35">
      <c r="A3" s="116" t="s">
        <v>114</v>
      </c>
      <c r="B3" s="56" t="s">
        <v>87</v>
      </c>
      <c r="D3" s="114"/>
    </row>
    <row r="4" spans="1:4" ht="20.100000000000001" customHeight="1" x14ac:dyDescent="0.35">
      <c r="A4" s="116" t="s">
        <v>199</v>
      </c>
      <c r="B4" s="56" t="s">
        <v>88</v>
      </c>
      <c r="D4" s="114"/>
    </row>
    <row r="5" spans="1:4" ht="20.100000000000001" customHeight="1" x14ac:dyDescent="0.35">
      <c r="A5" s="116" t="s">
        <v>191</v>
      </c>
      <c r="B5" s="56" t="s">
        <v>89</v>
      </c>
      <c r="D5" s="114"/>
    </row>
    <row r="6" spans="1:4" ht="20.100000000000001" customHeight="1" x14ac:dyDescent="0.35">
      <c r="A6" s="116" t="s">
        <v>200</v>
      </c>
      <c r="B6" s="56" t="s">
        <v>90</v>
      </c>
      <c r="D6" s="114"/>
    </row>
    <row r="7" spans="1:4" ht="20.100000000000001" customHeight="1" x14ac:dyDescent="0.35">
      <c r="A7" s="77" t="s">
        <v>201</v>
      </c>
      <c r="B7" s="56" t="s">
        <v>91</v>
      </c>
      <c r="D7" s="115"/>
    </row>
    <row r="8" spans="1:4" ht="60" customHeight="1" x14ac:dyDescent="0.35">
      <c r="A8" s="116" t="s">
        <v>192</v>
      </c>
      <c r="B8" s="56" t="s">
        <v>92</v>
      </c>
      <c r="D8" s="104" t="s">
        <v>211</v>
      </c>
    </row>
    <row r="9" spans="1:4" ht="54" x14ac:dyDescent="0.35">
      <c r="A9" s="116" t="s">
        <v>202</v>
      </c>
      <c r="B9" s="56" t="s">
        <v>93</v>
      </c>
      <c r="D9" s="104" t="s">
        <v>210</v>
      </c>
    </row>
    <row r="10" spans="1:4" ht="24.95" customHeight="1" x14ac:dyDescent="0.35">
      <c r="A10" s="116" t="s">
        <v>120</v>
      </c>
      <c r="B10" s="56" t="s">
        <v>94</v>
      </c>
      <c r="D10" s="113" t="s">
        <v>185</v>
      </c>
    </row>
    <row r="11" spans="1:4" ht="24.95" customHeight="1" x14ac:dyDescent="0.35">
      <c r="A11" s="116" t="s">
        <v>193</v>
      </c>
      <c r="B11" s="56" t="s">
        <v>95</v>
      </c>
      <c r="D11" s="114"/>
    </row>
    <row r="12" spans="1:4" ht="24.95" customHeight="1" x14ac:dyDescent="0.35">
      <c r="A12" s="116" t="s">
        <v>123</v>
      </c>
      <c r="B12" s="56" t="s">
        <v>96</v>
      </c>
      <c r="D12" s="115"/>
    </row>
    <row r="13" spans="1:4" ht="60" customHeight="1" x14ac:dyDescent="0.35">
      <c r="A13" s="116" t="s">
        <v>126</v>
      </c>
      <c r="B13" s="56" t="s">
        <v>97</v>
      </c>
      <c r="D13" s="104" t="s">
        <v>212</v>
      </c>
    </row>
    <row r="14" spans="1:4" ht="30" x14ac:dyDescent="0.35">
      <c r="A14" s="116" t="s">
        <v>127</v>
      </c>
      <c r="B14" s="56" t="s">
        <v>98</v>
      </c>
      <c r="D14" s="104" t="s">
        <v>185</v>
      </c>
    </row>
    <row r="15" spans="1:4" ht="69.95" customHeight="1" x14ac:dyDescent="0.35">
      <c r="A15" s="116" t="s">
        <v>203</v>
      </c>
      <c r="B15" s="56" t="s">
        <v>99</v>
      </c>
      <c r="D15" s="104" t="s">
        <v>206</v>
      </c>
    </row>
    <row r="16" spans="1:4" ht="48" customHeight="1" x14ac:dyDescent="0.35">
      <c r="A16" s="116" t="s">
        <v>194</v>
      </c>
      <c r="B16" s="56" t="s">
        <v>100</v>
      </c>
      <c r="D16" s="113" t="s">
        <v>213</v>
      </c>
    </row>
    <row r="17" spans="1:4" x14ac:dyDescent="0.35">
      <c r="A17" s="116" t="s">
        <v>204</v>
      </c>
      <c r="B17" s="56" t="s">
        <v>101</v>
      </c>
      <c r="D17" s="115"/>
    </row>
    <row r="18" spans="1:4" ht="30" customHeight="1" x14ac:dyDescent="0.35">
      <c r="A18" s="77" t="s">
        <v>195</v>
      </c>
      <c r="B18" s="56" t="s">
        <v>81</v>
      </c>
      <c r="D18" s="113" t="s">
        <v>210</v>
      </c>
    </row>
    <row r="19" spans="1:4" ht="30" customHeight="1" x14ac:dyDescent="0.35">
      <c r="A19" s="77" t="s">
        <v>169</v>
      </c>
      <c r="B19" s="56" t="s">
        <v>102</v>
      </c>
      <c r="D19" s="115"/>
    </row>
    <row r="20" spans="1:4" ht="54" x14ac:dyDescent="0.35">
      <c r="A20" s="77" t="s">
        <v>196</v>
      </c>
      <c r="B20" s="56" t="s">
        <v>103</v>
      </c>
      <c r="D20" s="104" t="s">
        <v>214</v>
      </c>
    </row>
    <row r="21" spans="1:4" ht="60" customHeight="1" x14ac:dyDescent="0.35">
      <c r="A21" s="80" t="s">
        <v>171</v>
      </c>
      <c r="B21" s="56" t="s">
        <v>83</v>
      </c>
      <c r="D21" s="104" t="s">
        <v>207</v>
      </c>
    </row>
    <row r="22" spans="1:4" ht="60.75" customHeight="1" x14ac:dyDescent="0.35">
      <c r="A22" s="77" t="s">
        <v>197</v>
      </c>
      <c r="B22" s="56" t="s">
        <v>104</v>
      </c>
      <c r="D22" s="104" t="s">
        <v>215</v>
      </c>
    </row>
    <row r="23" spans="1:4" ht="30" customHeight="1" x14ac:dyDescent="0.35">
      <c r="A23" s="77" t="s">
        <v>172</v>
      </c>
      <c r="B23" s="56" t="s">
        <v>105</v>
      </c>
      <c r="D23" s="113" t="s">
        <v>216</v>
      </c>
    </row>
    <row r="24" spans="1:4" ht="30" customHeight="1" x14ac:dyDescent="0.35">
      <c r="A24" s="77" t="s">
        <v>198</v>
      </c>
      <c r="B24" s="56" t="s">
        <v>106</v>
      </c>
      <c r="D24" s="115"/>
    </row>
  </sheetData>
  <mergeCells count="5">
    <mergeCell ref="D23:D24"/>
    <mergeCell ref="D18:D19"/>
    <mergeCell ref="D2:D7"/>
    <mergeCell ref="D10:D12"/>
    <mergeCell ref="D16:D1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Molten Salts</vt:lpstr>
      <vt:lpstr>Data</vt:lpstr>
      <vt:lpstr>Uncertanties</vt:lpstr>
      <vt:lpstr>'Molten Salts'!Start11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Roberto Ulises Ruiz Saucedo</cp:lastModifiedBy>
  <dcterms:created xsi:type="dcterms:W3CDTF">2019-12-10T06:57:25Z</dcterms:created>
  <dcterms:modified xsi:type="dcterms:W3CDTF">2020-10-12T22:51:55Z</dcterms:modified>
</cp:coreProperties>
</file>